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CRRMCITLN\Downloads\"/>
    </mc:Choice>
  </mc:AlternateContent>
  <xr:revisionPtr revIDLastSave="0" documentId="13_ncr:1_{31529EEE-C921-4C1C-9970-C21AFBA3F2E2}" xr6:coauthVersionLast="47" xr6:coauthVersionMax="47" xr10:uidLastSave="{00000000-0000-0000-0000-000000000000}"/>
  <bookViews>
    <workbookView xWindow="-108" yWindow="-108" windowWidth="23256" windowHeight="12456" activeTab="5" xr2:uid="{B2B459C1-DE74-44CD-811D-488CC7B94F8F}"/>
  </bookViews>
  <sheets>
    <sheet name="Total" sheetId="7" r:id="rId1"/>
    <sheet name="General Schedule" sheetId="2" r:id="rId2"/>
    <sheet name="White Collar" sheetId="3" r:id="rId3"/>
    <sheet name="Blue Collar" sheetId="4" r:id="rId4"/>
    <sheet name="SES" sheetId="5" r:id="rId5"/>
    <sheet name="SL S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7" l="1"/>
  <c r="C6" i="7"/>
  <c r="C7" i="7"/>
  <c r="C8" i="7"/>
  <c r="C9" i="7"/>
  <c r="C10" i="7"/>
  <c r="C11" i="7"/>
  <c r="C13" i="7"/>
  <c r="C14" i="7"/>
  <c r="D14" i="7" s="1"/>
  <c r="C15" i="7"/>
  <c r="C4" i="7"/>
  <c r="D5" i="7"/>
  <c r="D6" i="7"/>
  <c r="D7" i="7"/>
  <c r="D8" i="7"/>
  <c r="D9" i="7"/>
  <c r="D10" i="7"/>
  <c r="D11" i="7"/>
  <c r="D13" i="7"/>
  <c r="D15" i="7"/>
  <c r="D4" i="7"/>
  <c r="C5" i="2"/>
  <c r="C6" i="2"/>
  <c r="C7" i="2"/>
  <c r="C8" i="2"/>
  <c r="C9" i="2"/>
  <c r="C10" i="2"/>
  <c r="C11" i="2"/>
  <c r="C13" i="2"/>
  <c r="C14" i="2"/>
  <c r="C15" i="2"/>
  <c r="C4" i="2"/>
  <c r="D4" i="2" s="1"/>
  <c r="D5" i="2"/>
  <c r="D6" i="2"/>
  <c r="D7" i="2"/>
  <c r="D8" i="2"/>
  <c r="D9" i="2"/>
  <c r="D10" i="2"/>
  <c r="D11" i="2"/>
  <c r="D13" i="2"/>
  <c r="D14" i="2"/>
  <c r="D15" i="2"/>
  <c r="C5" i="3"/>
  <c r="C6" i="3"/>
  <c r="C7" i="3"/>
  <c r="C8" i="3"/>
  <c r="C9" i="3"/>
  <c r="C10" i="3"/>
  <c r="C11" i="3"/>
  <c r="C13" i="3"/>
  <c r="C14" i="3"/>
  <c r="C15" i="3"/>
  <c r="D15" i="3" s="1"/>
  <c r="C4" i="3"/>
  <c r="D4" i="3" s="1"/>
  <c r="D5" i="3"/>
  <c r="D6" i="3"/>
  <c r="D7" i="3"/>
  <c r="D8" i="3"/>
  <c r="D9" i="3"/>
  <c r="D10" i="3"/>
  <c r="D11" i="3"/>
  <c r="D13" i="3"/>
  <c r="D14" i="3"/>
  <c r="C5" i="4"/>
  <c r="C6" i="4"/>
  <c r="C7" i="4"/>
  <c r="C8" i="4"/>
  <c r="C9" i="4"/>
  <c r="C10" i="4"/>
  <c r="C11" i="4"/>
  <c r="C13" i="4"/>
  <c r="C14" i="4"/>
  <c r="C15" i="4"/>
  <c r="C4" i="4"/>
  <c r="D5" i="4"/>
  <c r="D6" i="4"/>
  <c r="D7" i="4"/>
  <c r="D8" i="4"/>
  <c r="D9" i="4"/>
  <c r="D10" i="4"/>
  <c r="D11" i="4"/>
  <c r="D13" i="4"/>
  <c r="D14" i="4"/>
  <c r="D15" i="4"/>
  <c r="D4" i="4"/>
  <c r="C13" i="5"/>
  <c r="D13" i="5" s="1"/>
  <c r="C14" i="5"/>
  <c r="D14" i="5" s="1"/>
  <c r="C15" i="5"/>
  <c r="D15" i="5" s="1"/>
  <c r="C5" i="5"/>
  <c r="D5" i="5" s="1"/>
  <c r="C6" i="5"/>
  <c r="D6" i="5" s="1"/>
  <c r="C7" i="5"/>
  <c r="D7" i="5" s="1"/>
  <c r="C8" i="5"/>
  <c r="D8" i="5" s="1"/>
  <c r="C9" i="5"/>
  <c r="D9" i="5" s="1"/>
  <c r="C10" i="5"/>
  <c r="D10" i="5" s="1"/>
  <c r="C11" i="5"/>
  <c r="D11" i="5" s="1"/>
  <c r="C4" i="5"/>
  <c r="D4" i="5" s="1"/>
  <c r="C13" i="6"/>
  <c r="D13" i="6" s="1"/>
  <c r="D8" i="6"/>
  <c r="D6" i="6"/>
  <c r="C7" i="6"/>
  <c r="D7" i="6" s="1"/>
  <c r="C8" i="6"/>
  <c r="C9" i="6"/>
  <c r="D9" i="6" s="1"/>
  <c r="C10" i="6"/>
  <c r="D10" i="6" s="1"/>
  <c r="C11" i="6"/>
  <c r="D11" i="6" s="1"/>
  <c r="C6" i="6"/>
</calcChain>
</file>

<file path=xl/sharedStrings.xml><?xml version="1.0" encoding="utf-8"?>
<sst xmlns="http://schemas.openxmlformats.org/spreadsheetml/2006/main" count="109" uniqueCount="30">
  <si>
    <t>Pay Gap % Relative to White Males</t>
  </si>
  <si>
    <t>% of White Male Avg Salary</t>
  </si>
  <si>
    <t>*Not shown due to small population size</t>
  </si>
  <si>
    <t>American Indian/Alaskan Native Men</t>
  </si>
  <si>
    <t>Asian &amp; Native Hawaiian/Pacific Islander Men</t>
  </si>
  <si>
    <t>Black/African American Men</t>
  </si>
  <si>
    <t>Hispanic/Latino Men</t>
  </si>
  <si>
    <t>White Men</t>
  </si>
  <si>
    <t>Other (More than one race) Men</t>
  </si>
  <si>
    <t>American Indian/Alaskan Native Women</t>
  </si>
  <si>
    <t>Asian &amp; Native Hawaiian/Pacific Islander Women</t>
  </si>
  <si>
    <t>Black/African American Women</t>
  </si>
  <si>
    <t>Hispanic/Latino Women</t>
  </si>
  <si>
    <t>White Women</t>
  </si>
  <si>
    <t>Other (More than one race) Women</t>
  </si>
  <si>
    <t>American Indian/Alaskan Native Men*</t>
  </si>
  <si>
    <t>American Indian/Alaskan Native Women*</t>
  </si>
  <si>
    <t>Other (More than one race) Men*</t>
  </si>
  <si>
    <t>Other (More than one race) Women*</t>
  </si>
  <si>
    <t>Racial/Ethnic Group and Gender</t>
  </si>
  <si>
    <t>Male
Average Salary</t>
  </si>
  <si>
    <t>Racial/EthnicGroup and Gender</t>
  </si>
  <si>
    <t>6f. Senior Level (SL)/Scientific or Professional (ST) Employees (Sep 2022)</t>
  </si>
  <si>
    <t>6e. Senior Executive Service Employees (September 2022)</t>
  </si>
  <si>
    <t xml:space="preserve">6d. Blue Collar Employees (September 2022) </t>
  </si>
  <si>
    <t xml:space="preserve">6c. White Collar Employees (September 2022) </t>
  </si>
  <si>
    <t xml:space="preserve">6b. General Schedule Employees (September 2022) </t>
  </si>
  <si>
    <t>6a. Executive Branch Workforce (September 2022)</t>
  </si>
  <si>
    <t>Appendix 6: Male and Female Pay Gaps Relative to White Males by Racial/Ethnic Groups</t>
  </si>
  <si>
    <t xml:space="preserve">Appendix 6: Male and Female Pay Gaps Relative to White Males by Racial/Ethnic Groups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</si>
</sst>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4"/>
      <color theme="3"/>
      <name val="Source Sans Pro"/>
      <family val="2"/>
    </font>
    <font>
      <sz val="16"/>
      <color theme="3"/>
      <name val="Source Sans Pro"/>
      <family val="2"/>
    </font>
    <font>
      <sz val="12"/>
      <color theme="1"/>
      <name val="Source Sans Pro"/>
      <family val="2"/>
    </font>
    <font>
      <i/>
      <sz val="11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64" fontId="0" fillId="0" borderId="0" xfId="2" applyNumberFormat="1" applyFont="1"/>
    <xf numFmtId="165" fontId="0" fillId="0" borderId="0" xfId="1" applyNumberFormat="1" applyFont="1"/>
    <xf numFmtId="0" fontId="7" fillId="2" borderId="0" xfId="4" applyFont="1" applyFill="1"/>
    <xf numFmtId="0" fontId="8" fillId="0" borderId="0" xfId="0" applyFont="1"/>
    <xf numFmtId="165" fontId="8" fillId="0" borderId="0" xfId="1" applyNumberFormat="1" applyFont="1"/>
    <xf numFmtId="164" fontId="8" fillId="0" borderId="0" xfId="2" applyNumberFormat="1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9" fillId="0" borderId="1" xfId="0" applyFont="1" applyFill="1" applyBorder="1"/>
    <xf numFmtId="165" fontId="8" fillId="0" borderId="0" xfId="1" applyNumberFormat="1" applyFont="1" applyAlignment="1">
      <alignment vertical="top" wrapText="1"/>
    </xf>
    <xf numFmtId="164" fontId="8" fillId="0" borderId="0" xfId="2" applyNumberFormat="1" applyFont="1" applyAlignment="1">
      <alignment vertical="top" wrapText="1"/>
    </xf>
    <xf numFmtId="0" fontId="6" fillId="2" borderId="0" xfId="4" applyFont="1" applyFill="1"/>
    <xf numFmtId="0" fontId="6" fillId="0" borderId="0" xfId="6" applyFont="1"/>
    <xf numFmtId="0" fontId="6" fillId="0" borderId="2" xfId="5" applyFont="1"/>
  </cellXfs>
  <cellStyles count="7">
    <cellStyle name="Currency" xfId="1" builtinId="4"/>
    <cellStyle name="Heading 1" xfId="5" builtinId="16"/>
    <cellStyle name="Heading 4" xfId="6" builtinId="19"/>
    <cellStyle name="Normal" xfId="0" builtinId="0"/>
    <cellStyle name="Normal 2" xfId="3" xr:uid="{D1B730A9-D0AC-454B-9DBB-66308964864A}"/>
    <cellStyle name="Percent" xfId="2" builtinId="5"/>
    <cellStyle name="Title" xfId="4" builtinId="15"/>
  </cellStyles>
  <dxfs count="36"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numFmt numFmtId="165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Source Sans Pro"/>
        <family val="2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4B3430C-62F5-4BA0-9216-D0BF24800D38}" name="ExecutiveBranchMaleAndFemalePayGapsRelativeToWhiteMalesByRacialEthnicGroup" displayName="ExecutiveBranchMaleAndFemalePayGapsRelativeToWhiteMalesByRacialEthnicGroup" ref="A3:D15" totalsRowShown="0" headerRowDxfId="35" dataDxfId="34">
  <autoFilter ref="A3:D15" xr:uid="{44B3430C-62F5-4BA0-9216-D0BF24800D38}"/>
  <tableColumns count="4">
    <tableColumn id="1" xr3:uid="{D9CFE65E-527C-4704-914E-CA14589F45CC}" name="Racial/Ethnic Group and Gender" dataDxfId="33"/>
    <tableColumn id="2" xr3:uid="{128EEF14-9333-4506-A55B-C108857AEC12}" name="Male_x000a_Average Salary" dataDxfId="32" dataCellStyle="Currency"/>
    <tableColumn id="3" xr3:uid="{F573B5A4-EF56-4D57-A4CC-50C4D3772E01}" name="% of White Male Avg Salary" dataDxfId="31" dataCellStyle="Percent">
      <calculatedColumnFormula>ExecutiveBranchMaleAndFemalePayGapsRelativeToWhiteMalesByRacialEthnicGroup[[#This Row],[Male
Average Salary]]/$B$12</calculatedColumnFormula>
    </tableColumn>
    <tableColumn id="4" xr3:uid="{BB6DA30E-6530-4D2E-8DC2-15B64A7003C7}" name="Pay Gap % Relative to White Males" dataDxfId="30" dataCellStyle="Percent">
      <calculatedColumnFormula>1-ExecutiveBranchMaleAndFemalePayGapsRelativeToWhiteMalesByRacialEthnicGroup[[#This Row],[% of White Male Avg Salary]]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95DFB3-128A-4C6D-A429-01F53C4BC748}" name="GSMaleAndFemalePayGapsRelativeToWhiteMalesByRacialEthnicGroup" displayName="GSMaleAndFemalePayGapsRelativeToWhiteMalesByRacialEthnicGroup" ref="A3:D15" totalsRowShown="0" headerRowDxfId="29" dataDxfId="28">
  <autoFilter ref="A3:D15" xr:uid="{DD95DFB3-128A-4C6D-A429-01F53C4BC748}"/>
  <tableColumns count="4">
    <tableColumn id="1" xr3:uid="{2030A589-6356-49B2-878A-58F41B3ABDC2}" name="Racial/Ethnic Group and Gender" dataDxfId="27"/>
    <tableColumn id="2" xr3:uid="{6516A532-F87E-44ED-AFB5-631AFF8E7B82}" name="Male_x000a_Average Salary" dataDxfId="26" dataCellStyle="Currency"/>
    <tableColumn id="3" xr3:uid="{230919C6-B786-4AB2-BFC8-76B865F93062}" name="% of White Male Avg Salary" dataDxfId="25" dataCellStyle="Percent">
      <calculatedColumnFormula>GSMaleAndFemalePayGapsRelativeToWhiteMalesByRacialEthnicGroup[[#This Row],[Male
Average Salary]]/$B$12</calculatedColumnFormula>
    </tableColumn>
    <tableColumn id="4" xr3:uid="{64E1F891-5413-412E-9591-A36EB2A96833}" name="Pay Gap % Relative to White Males" dataDxfId="24" dataCellStyle="Percent">
      <calculatedColumnFormula>1-GSMaleAndFemalePayGapsRelativeToWhiteMalesByRacialEthnicGroup[[#This Row],[% of White Male Avg Salary]]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EF5FE9E-BAFF-4D03-AF0E-0AB66FB0CBE3}" name="WhiteCollarMaleAndFemalePayGapsRelativeToWhiteMalesByRacialEthnicGroups" displayName="WhiteCollarMaleAndFemalePayGapsRelativeToWhiteMalesByRacialEthnicGroups" ref="A3:D15" totalsRowShown="0" headerRowDxfId="23" dataDxfId="22">
  <autoFilter ref="A3:D15" xr:uid="{AEF5FE9E-BAFF-4D03-AF0E-0AB66FB0CBE3}"/>
  <tableColumns count="4">
    <tableColumn id="1" xr3:uid="{4E49EAB5-8545-4F31-B4E9-0DC36BBCDC44}" name="Racial/EthnicGroup and Gender" dataDxfId="21"/>
    <tableColumn id="2" xr3:uid="{7FC269DE-B04D-44CC-9A8A-D862DE913C4D}" name="Male_x000a_Average Salary" dataDxfId="20" dataCellStyle="Currency"/>
    <tableColumn id="3" xr3:uid="{0CD02520-B85E-4639-B3F3-D6777B0DDD09}" name="% of White Male Avg Salary" dataDxfId="19" dataCellStyle="Percent">
      <calculatedColumnFormula>WhiteCollarMaleAndFemalePayGapsRelativeToWhiteMalesByRacialEthnicGroups[[#This Row],[Male
Average Salary]]/$B$12</calculatedColumnFormula>
    </tableColumn>
    <tableColumn id="4" xr3:uid="{5199293C-A5D4-4E1B-9E21-F6C852DE3722}" name="Pay Gap % Relative to White Males" dataDxfId="18" dataCellStyle="Percent">
      <calculatedColumnFormula>1-WhiteCollarMaleAndFemalePayGapsRelativeToWhiteMalesByRacialEthnicGroups[[#This Row],[% of White Male Avg Salary]]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4C33A4-706B-4FAA-995E-11D1FC337B39}" name="BlueCollarMaleAndFemalePayGapsRelativeToWhiteMalesByRacialEthnicGroups" displayName="BlueCollarMaleAndFemalePayGapsRelativeToWhiteMalesByRacialEthnicGroups" ref="A3:D15" totalsRowShown="0" headerRowDxfId="17" dataDxfId="16">
  <autoFilter ref="A3:D15" xr:uid="{D24C33A4-706B-4FAA-995E-11D1FC337B39}"/>
  <tableColumns count="4">
    <tableColumn id="1" xr3:uid="{1EEAFEE1-78D5-409E-8920-0CB7D8FDE851}" name="Racial/Ethnic Group and Gender" dataDxfId="15"/>
    <tableColumn id="2" xr3:uid="{FFF8843F-8AB3-48CD-95CA-034CB72358D9}" name="Male_x000a_Average Salary" dataDxfId="14" dataCellStyle="Currency"/>
    <tableColumn id="3" xr3:uid="{EABFAF67-BC89-4A93-9801-F28FD5183EFB}" name="% of White Male Avg Salary" dataDxfId="13" dataCellStyle="Percent">
      <calculatedColumnFormula>BlueCollarMaleAndFemalePayGapsRelativeToWhiteMalesByRacialEthnicGroups[[#This Row],[Male
Average Salary]]/$B$12</calculatedColumnFormula>
    </tableColumn>
    <tableColumn id="4" xr3:uid="{25E3D8D4-2D32-436C-977D-2AE41C9DF2D8}" name="Pay Gap % Relative to White Males" dataDxfId="12" dataCellStyle="Percent">
      <calculatedColumnFormula>1-BlueCollarMaleAndFemalePayGapsRelativeToWhiteMalesByRacialEthnicGroups[[#This Row],[% of White Male Avg Salary]]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F026AC-1E5F-47A9-A40E-5E6557B6DF2C}" name="SESMaleAndFemalePayGapsRelativeToWhiteMalesByRacialEthnicGroups" displayName="SESMaleAndFemalePayGapsRelativeToWhiteMalesByRacialEthnicGroups" ref="A3:D15" totalsRowShown="0" headerRowDxfId="11" dataDxfId="10">
  <autoFilter ref="A3:D15" xr:uid="{73F026AC-1E5F-47A9-A40E-5E6557B6DF2C}"/>
  <tableColumns count="4">
    <tableColumn id="1" xr3:uid="{2FCBEC41-A128-41BA-B1AE-601CFEFA7352}" name="Racial/Ethnic Group and Gender" dataDxfId="9"/>
    <tableColumn id="2" xr3:uid="{6C941274-3F08-4F04-ADD3-3454BAA58022}" name="Male_x000a_Average Salary" dataDxfId="8" dataCellStyle="Currency"/>
    <tableColumn id="3" xr3:uid="{AF2182B5-4CB4-444A-9500-6FC162D7DB71}" name="% of White Male Avg Salary" dataDxfId="7" dataCellStyle="Percent"/>
    <tableColumn id="4" xr3:uid="{275EA6E0-3770-4315-83C0-1F6487AAE910}" name="Pay Gap % Relative to White Males" dataDxfId="6" dataCellStyle="Percen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EEB5C3-BA77-4844-9604-45EDCF9E7C87}" name="SLSTMaleAndFemalePayGapsRelativeToWhiteMalesByRacialEthnicGroup" displayName="SLSTMaleAndFemalePayGapsRelativeToWhiteMalesByRacialEthnicGroup" ref="A3:D15" totalsRowShown="0" headerRowDxfId="5" dataDxfId="4">
  <autoFilter ref="A3:D15" xr:uid="{42EEB5C3-BA77-4844-9604-45EDCF9E7C87}"/>
  <tableColumns count="4">
    <tableColumn id="1" xr3:uid="{F3B8F1FF-2CC7-4C4C-8FB1-351982BA98D2}" name="Racial/Ethnic Group and Gender" dataDxfId="3"/>
    <tableColumn id="2" xr3:uid="{99553C0E-1104-4267-954D-16CB5F5C3C34}" name="Male_x000a_Average Salary" dataDxfId="2"/>
    <tableColumn id="3" xr3:uid="{A0117955-7DD9-444E-9261-831FE8A815C0}" name="% of White Male Avg Salary" dataDxfId="1" dataCellStyle="Percent"/>
    <tableColumn id="4" xr3:uid="{1F08802D-0E5D-4A5A-8449-F95776F6FDAD}" name="Pay Gap % Relative to White Males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5B27A-2B05-4402-8384-05FAEF70DB8A}">
  <dimension ref="A1:D15"/>
  <sheetViews>
    <sheetView view="pageBreakPreview" zoomScaleNormal="100" zoomScaleSheetLayoutView="100" workbookViewId="0">
      <selection activeCell="A2" sqref="A2"/>
    </sheetView>
  </sheetViews>
  <sheetFormatPr defaultRowHeight="14.4" x14ac:dyDescent="0.3"/>
  <cols>
    <col min="1" max="1" width="46.88671875" customWidth="1"/>
    <col min="2" max="2" width="14" style="2" bestFit="1" customWidth="1"/>
    <col min="3" max="3" width="19.109375" style="1" customWidth="1"/>
    <col min="4" max="4" width="22.88671875" style="1" customWidth="1"/>
  </cols>
  <sheetData>
    <row r="1" spans="1:4" ht="21" x14ac:dyDescent="0.4">
      <c r="A1" s="3" t="s">
        <v>28</v>
      </c>
    </row>
    <row r="2" spans="1:4" ht="18.600000000000001" thickBot="1" x14ac:dyDescent="0.4">
      <c r="A2" s="14" t="s">
        <v>27</v>
      </c>
    </row>
    <row r="3" spans="1:4" ht="47.4" thickTop="1" x14ac:dyDescent="0.3">
      <c r="A3" s="8" t="s">
        <v>19</v>
      </c>
      <c r="B3" s="10" t="s">
        <v>20</v>
      </c>
      <c r="C3" s="11" t="s">
        <v>1</v>
      </c>
      <c r="D3" s="11" t="s">
        <v>0</v>
      </c>
    </row>
    <row r="4" spans="1:4" ht="15.6" x14ac:dyDescent="0.3">
      <c r="A4" s="4" t="s">
        <v>3</v>
      </c>
      <c r="B4" s="5">
        <v>84040.007064364007</v>
      </c>
      <c r="C4" s="6">
        <f>ExecutiveBranchMaleAndFemalePayGapsRelativeToWhiteMalesByRacialEthnicGroup[[#This Row],[Male
Average Salary]]/$B$12</f>
        <v>0.81886805901566162</v>
      </c>
      <c r="D4" s="6">
        <f>1-ExecutiveBranchMaleAndFemalePayGapsRelativeToWhiteMalesByRacialEthnicGroup[[#This Row],[% of White Male Avg Salary]]</f>
        <v>0.18113194098433838</v>
      </c>
    </row>
    <row r="5" spans="1:4" ht="15.6" x14ac:dyDescent="0.3">
      <c r="A5" s="4" t="s">
        <v>9</v>
      </c>
      <c r="B5" s="5">
        <v>75743.694345359996</v>
      </c>
      <c r="C5" s="6">
        <f>ExecutiveBranchMaleAndFemalePayGapsRelativeToWhiteMalesByRacialEthnicGroup[[#This Row],[Male
Average Salary]]/$B$12</f>
        <v>0.73803054209357555</v>
      </c>
      <c r="D5" s="6">
        <f>1-ExecutiveBranchMaleAndFemalePayGapsRelativeToWhiteMalesByRacialEthnicGroup[[#This Row],[% of White Male Avg Salary]]</f>
        <v>0.26196945790642445</v>
      </c>
    </row>
    <row r="6" spans="1:4" ht="15.6" x14ac:dyDescent="0.3">
      <c r="A6" s="4" t="s">
        <v>4</v>
      </c>
      <c r="B6" s="5">
        <v>111063.64634392891</v>
      </c>
      <c r="C6" s="6">
        <f>ExecutiveBranchMaleAndFemalePayGapsRelativeToWhiteMalesByRacialEthnicGroup[[#This Row],[Male
Average Salary]]/$B$12</f>
        <v>1.0821806861486989</v>
      </c>
      <c r="D6" s="6">
        <f>1-ExecutiveBranchMaleAndFemalePayGapsRelativeToWhiteMalesByRacialEthnicGroup[[#This Row],[% of White Male Avg Salary]]</f>
        <v>-8.2180686148698889E-2</v>
      </c>
    </row>
    <row r="7" spans="1:4" ht="15.6" x14ac:dyDescent="0.3">
      <c r="A7" s="4" t="s">
        <v>10</v>
      </c>
      <c r="B7" s="5">
        <v>110315.6802962004</v>
      </c>
      <c r="C7" s="6">
        <f>ExecutiveBranchMaleAndFemalePayGapsRelativeToWhiteMalesByRacialEthnicGroup[[#This Row],[Male
Average Salary]]/$B$12</f>
        <v>1.0748926631331372</v>
      </c>
      <c r="D7" s="6">
        <f>1-ExecutiveBranchMaleAndFemalePayGapsRelativeToWhiteMalesByRacialEthnicGroup[[#This Row],[% of White Male Avg Salary]]</f>
        <v>-7.4892663133137249E-2</v>
      </c>
    </row>
    <row r="8" spans="1:4" ht="15.6" x14ac:dyDescent="0.3">
      <c r="A8" s="4" t="s">
        <v>5</v>
      </c>
      <c r="B8" s="5">
        <v>87183.694904663993</v>
      </c>
      <c r="C8" s="6">
        <f>ExecutiveBranchMaleAndFemalePayGapsRelativeToWhiteMalesByRacialEthnicGroup[[#This Row],[Male
Average Salary]]/$B$12</f>
        <v>0.84949948861520974</v>
      </c>
      <c r="D8" s="6">
        <f>1-ExecutiveBranchMaleAndFemalePayGapsRelativeToWhiteMalesByRacialEthnicGroup[[#This Row],[% of White Male Avg Salary]]</f>
        <v>0.15050051138479026</v>
      </c>
    </row>
    <row r="9" spans="1:4" ht="15.6" x14ac:dyDescent="0.3">
      <c r="A9" s="4" t="s">
        <v>11</v>
      </c>
      <c r="B9" s="5">
        <v>87358.466165517995</v>
      </c>
      <c r="C9" s="6">
        <f>ExecutiveBranchMaleAndFemalePayGapsRelativeToWhiteMalesByRacialEthnicGroup[[#This Row],[Male
Average Salary]]/$B$12</f>
        <v>0.85120242282650305</v>
      </c>
      <c r="D9" s="6">
        <f>1-ExecutiveBranchMaleAndFemalePayGapsRelativeToWhiteMalesByRacialEthnicGroup[[#This Row],[% of White Male Avg Salary]]</f>
        <v>0.14879757717349695</v>
      </c>
    </row>
    <row r="10" spans="1:4" ht="15.6" x14ac:dyDescent="0.3">
      <c r="A10" s="4" t="s">
        <v>6</v>
      </c>
      <c r="B10" s="5">
        <v>90201.933918234005</v>
      </c>
      <c r="C10" s="6">
        <f>ExecutiveBranchMaleAndFemalePayGapsRelativeToWhiteMalesByRacialEthnicGroup[[#This Row],[Male
Average Salary]]/$B$12</f>
        <v>0.87890857137259848</v>
      </c>
      <c r="D10" s="6">
        <f>1-ExecutiveBranchMaleAndFemalePayGapsRelativeToWhiteMalesByRacialEthnicGroup[[#This Row],[% of White Male Avg Salary]]</f>
        <v>0.12109142862740152</v>
      </c>
    </row>
    <row r="11" spans="1:4" ht="15.6" x14ac:dyDescent="0.3">
      <c r="A11" s="4" t="s">
        <v>12</v>
      </c>
      <c r="B11" s="5">
        <v>84912.966441348006</v>
      </c>
      <c r="C11" s="6">
        <f>ExecutiveBranchMaleAndFemalePayGapsRelativeToWhiteMalesByRacialEthnicGroup[[#This Row],[Male
Average Salary]]/$B$12</f>
        <v>0.82737399060230388</v>
      </c>
      <c r="D11" s="6">
        <f>1-ExecutiveBranchMaleAndFemalePayGapsRelativeToWhiteMalesByRacialEthnicGroup[[#This Row],[% of White Male Avg Salary]]</f>
        <v>0.17262600939769612</v>
      </c>
    </row>
    <row r="12" spans="1:4" ht="15.6" x14ac:dyDescent="0.3">
      <c r="A12" s="4" t="s">
        <v>7</v>
      </c>
      <c r="B12" s="5">
        <v>102629.48485911899</v>
      </c>
      <c r="C12" s="6"/>
      <c r="D12" s="6"/>
    </row>
    <row r="13" spans="1:4" ht="15.6" x14ac:dyDescent="0.3">
      <c r="A13" s="4" t="s">
        <v>13</v>
      </c>
      <c r="B13" s="5">
        <v>96854.260300113994</v>
      </c>
      <c r="C13" s="6">
        <f>ExecutiveBranchMaleAndFemalePayGapsRelativeToWhiteMalesByRacialEthnicGroup[[#This Row],[Male
Average Salary]]/$B$12</f>
        <v>0.94372743303805207</v>
      </c>
      <c r="D13" s="6">
        <f>1-ExecutiveBranchMaleAndFemalePayGapsRelativeToWhiteMalesByRacialEthnicGroup[[#This Row],[% of White Male Avg Salary]]</f>
        <v>5.6272566961947934E-2</v>
      </c>
    </row>
    <row r="14" spans="1:4" ht="15.6" x14ac:dyDescent="0.3">
      <c r="A14" s="4" t="s">
        <v>8</v>
      </c>
      <c r="B14" s="5">
        <v>91541.527136510005</v>
      </c>
      <c r="C14" s="6">
        <f>ExecutiveBranchMaleAndFemalePayGapsRelativeToWhiteMalesByRacialEthnicGroup[[#This Row],[Male
Average Salary]]/$B$12</f>
        <v>0.89196128444150735</v>
      </c>
      <c r="D14" s="6">
        <f>1-ExecutiveBranchMaleAndFemalePayGapsRelativeToWhiteMalesByRacialEthnicGroup[[#This Row],[% of White Male Avg Salary]]</f>
        <v>0.10803871555849265</v>
      </c>
    </row>
    <row r="15" spans="1:4" ht="15.6" x14ac:dyDescent="0.3">
      <c r="A15" s="4" t="s">
        <v>14</v>
      </c>
      <c r="B15" s="5">
        <v>90194.456733932995</v>
      </c>
      <c r="C15" s="6">
        <f>ExecutiveBranchMaleAndFemalePayGapsRelativeToWhiteMalesByRacialEthnicGroup[[#This Row],[Male
Average Salary]]/$B$12</f>
        <v>0.87883571526978099</v>
      </c>
      <c r="D15" s="6">
        <f>1-ExecutiveBranchMaleAndFemalePayGapsRelativeToWhiteMalesByRacialEthnicGroup[[#This Row],[% of White Male Avg Salary]]</f>
        <v>0.12116428473021901</v>
      </c>
    </row>
  </sheetData>
  <sheetProtection algorithmName="SHA-512" hashValue="B9V4N7NgojgCzhutEpsbk2hnYTboEXVY+lM8ZSZ7JaAF/7m3+17H2To2aK+uOWC5UhkK7QX3ymnpCsiZLwbzKA==" saltValue="xP76IJOgonNgrBYitVIqhw==" spinCount="100000" sheet="1" objects="1" scenarios="1" sort="0" autoFilter="0"/>
  <pageMargins left="0.7" right="0.7" top="0.75" bottom="0.75" header="0.3" footer="0.3"/>
  <pageSetup scale="9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FA6F-041B-4858-B38F-A6D7475FFC17}">
  <dimension ref="A1:D15"/>
  <sheetViews>
    <sheetView workbookViewId="0">
      <selection activeCell="A2" sqref="A2"/>
    </sheetView>
  </sheetViews>
  <sheetFormatPr defaultRowHeight="14.4" x14ac:dyDescent="0.3"/>
  <cols>
    <col min="1" max="1" width="51.5546875" customWidth="1"/>
    <col min="2" max="2" width="14" style="2" bestFit="1" customWidth="1"/>
    <col min="3" max="3" width="15.33203125" style="1" customWidth="1"/>
    <col min="4" max="4" width="20" style="1" customWidth="1"/>
  </cols>
  <sheetData>
    <row r="1" spans="1:4" ht="18" x14ac:dyDescent="0.35">
      <c r="A1" s="12" t="s">
        <v>29</v>
      </c>
    </row>
    <row r="2" spans="1:4" ht="18" x14ac:dyDescent="0.35">
      <c r="A2" s="13" t="s">
        <v>26</v>
      </c>
    </row>
    <row r="3" spans="1:4" ht="46.8" x14ac:dyDescent="0.3">
      <c r="A3" s="8" t="s">
        <v>19</v>
      </c>
      <c r="B3" s="10" t="s">
        <v>20</v>
      </c>
      <c r="C3" s="11" t="s">
        <v>1</v>
      </c>
      <c r="D3" s="11" t="s">
        <v>0</v>
      </c>
    </row>
    <row r="4" spans="1:4" ht="15.6" x14ac:dyDescent="0.3">
      <c r="A4" s="4" t="s">
        <v>3</v>
      </c>
      <c r="B4" s="5">
        <v>82617.663889895004</v>
      </c>
      <c r="C4" s="6">
        <f>GSMaleAndFemalePayGapsRelativeToWhiteMalesByRacialEthnicGroup[[#This Row],[Male
Average Salary]]/$B$12</f>
        <v>0.83713567014577295</v>
      </c>
      <c r="D4" s="6">
        <f>1-GSMaleAndFemalePayGapsRelativeToWhiteMalesByRacialEthnicGroup[[#This Row],[% of White Male Avg Salary]]</f>
        <v>0.16286432985422705</v>
      </c>
    </row>
    <row r="5" spans="1:4" ht="15.6" x14ac:dyDescent="0.3">
      <c r="A5" s="4" t="s">
        <v>9</v>
      </c>
      <c r="B5" s="5">
        <v>71483.070135135</v>
      </c>
      <c r="C5" s="6">
        <f>GSMaleAndFemalePayGapsRelativeToWhiteMalesByRacialEthnicGroup[[#This Row],[Male
Average Salary]]/$B$12</f>
        <v>0.72431275594289346</v>
      </c>
      <c r="D5" s="6">
        <f>1-GSMaleAndFemalePayGapsRelativeToWhiteMalesByRacialEthnicGroup[[#This Row],[% of White Male Avg Salary]]</f>
        <v>0.27568724405710654</v>
      </c>
    </row>
    <row r="6" spans="1:4" ht="15.6" x14ac:dyDescent="0.3">
      <c r="A6" s="4" t="s">
        <v>4</v>
      </c>
      <c r="B6" s="5">
        <v>103887.3741009768</v>
      </c>
      <c r="C6" s="6">
        <f>GSMaleAndFemalePayGapsRelativeToWhiteMalesByRacialEthnicGroup[[#This Row],[Male
Average Salary]]/$B$12</f>
        <v>1.0526541473456368</v>
      </c>
      <c r="D6" s="6">
        <f>1-GSMaleAndFemalePayGapsRelativeToWhiteMalesByRacialEthnicGroup[[#This Row],[% of White Male Avg Salary]]</f>
        <v>-5.2654147345636781E-2</v>
      </c>
    </row>
    <row r="7" spans="1:4" ht="15.6" x14ac:dyDescent="0.3">
      <c r="A7" s="4" t="s">
        <v>10</v>
      </c>
      <c r="B7" s="5">
        <v>97660.969083810778</v>
      </c>
      <c r="C7" s="6">
        <f>GSMaleAndFemalePayGapsRelativeToWhiteMalesByRacialEthnicGroup[[#This Row],[Male
Average Salary]]/$B$12</f>
        <v>0.98956417976206046</v>
      </c>
      <c r="D7" s="6">
        <f>1-GSMaleAndFemalePayGapsRelativeToWhiteMalesByRacialEthnicGroup[[#This Row],[% of White Male Avg Salary]]</f>
        <v>1.0435820237939541E-2</v>
      </c>
    </row>
    <row r="8" spans="1:4" ht="15.6" x14ac:dyDescent="0.3">
      <c r="A8" s="4" t="s">
        <v>5</v>
      </c>
      <c r="B8" s="5">
        <v>88879.473237960003</v>
      </c>
      <c r="C8" s="6">
        <f>GSMaleAndFemalePayGapsRelativeToWhiteMalesByRacialEthnicGroup[[#This Row],[Male
Average Salary]]/$B$12</f>
        <v>0.90058437733632579</v>
      </c>
      <c r="D8" s="6">
        <f>1-GSMaleAndFemalePayGapsRelativeToWhiteMalesByRacialEthnicGroup[[#This Row],[% of White Male Avg Salary]]</f>
        <v>9.9415622663674208E-2</v>
      </c>
    </row>
    <row r="9" spans="1:4" ht="15.6" x14ac:dyDescent="0.3">
      <c r="A9" s="4" t="s">
        <v>11</v>
      </c>
      <c r="B9" s="5">
        <v>84272.614404948996</v>
      </c>
      <c r="C9" s="6">
        <f>GSMaleAndFemalePayGapsRelativeToWhiteMalesByRacialEthnicGroup[[#This Row],[Male
Average Salary]]/$B$12</f>
        <v>0.85390470043842526</v>
      </c>
      <c r="D9" s="6">
        <f>1-GSMaleAndFemalePayGapsRelativeToWhiteMalesByRacialEthnicGroup[[#This Row],[% of White Male Avg Salary]]</f>
        <v>0.14609529956157474</v>
      </c>
    </row>
    <row r="10" spans="1:4" ht="15.6" x14ac:dyDescent="0.3">
      <c r="A10" s="4" t="s">
        <v>6</v>
      </c>
      <c r="B10" s="5">
        <v>90102.695628090994</v>
      </c>
      <c r="C10" s="6">
        <f>GSMaleAndFemalePayGapsRelativeToWhiteMalesByRacialEthnicGroup[[#This Row],[Male
Average Salary]]/$B$12</f>
        <v>0.91297885869886242</v>
      </c>
      <c r="D10" s="6">
        <f>1-GSMaleAndFemalePayGapsRelativeToWhiteMalesByRacialEthnicGroup[[#This Row],[% of White Male Avg Salary]]</f>
        <v>8.7021141301137583E-2</v>
      </c>
    </row>
    <row r="11" spans="1:4" ht="15.6" x14ac:dyDescent="0.3">
      <c r="A11" s="4" t="s">
        <v>12</v>
      </c>
      <c r="B11" s="5">
        <v>82104.043106348006</v>
      </c>
      <c r="C11" s="6">
        <f>GSMaleAndFemalePayGapsRelativeToWhiteMalesByRacialEthnicGroup[[#This Row],[Male
Average Salary]]/$B$12</f>
        <v>0.83193133176834755</v>
      </c>
      <c r="D11" s="6">
        <f>1-GSMaleAndFemalePayGapsRelativeToWhiteMalesByRacialEthnicGroup[[#This Row],[% of White Male Avg Salary]]</f>
        <v>0.16806866823165245</v>
      </c>
    </row>
    <row r="12" spans="1:4" ht="15.6" x14ac:dyDescent="0.3">
      <c r="A12" s="4" t="s">
        <v>7</v>
      </c>
      <c r="B12" s="5">
        <v>98690.889465393993</v>
      </c>
      <c r="C12" s="6"/>
      <c r="D12" s="6"/>
    </row>
    <row r="13" spans="1:4" ht="15.6" x14ac:dyDescent="0.3">
      <c r="A13" s="4" t="s">
        <v>13</v>
      </c>
      <c r="B13" s="5">
        <v>90095.534649423003</v>
      </c>
      <c r="C13" s="6">
        <f>GSMaleAndFemalePayGapsRelativeToWhiteMalesByRacialEthnicGroup[[#This Row],[Male
Average Salary]]/$B$12</f>
        <v>0.9129062990258594</v>
      </c>
      <c r="D13" s="6">
        <f>1-GSMaleAndFemalePayGapsRelativeToWhiteMalesByRacialEthnicGroup[[#This Row],[% of White Male Avg Salary]]</f>
        <v>8.7093700974140598E-2</v>
      </c>
    </row>
    <row r="14" spans="1:4" ht="15.6" x14ac:dyDescent="0.3">
      <c r="A14" s="4" t="s">
        <v>8</v>
      </c>
      <c r="B14" s="5">
        <v>91029.919051568999</v>
      </c>
      <c r="C14" s="6">
        <f>GSMaleAndFemalePayGapsRelativeToWhiteMalesByRacialEthnicGroup[[#This Row],[Male
Average Salary]]/$B$12</f>
        <v>0.92237408685518718</v>
      </c>
      <c r="D14" s="6">
        <f>1-GSMaleAndFemalePayGapsRelativeToWhiteMalesByRacialEthnicGroup[[#This Row],[% of White Male Avg Salary]]</f>
        <v>7.7625913144812819E-2</v>
      </c>
    </row>
    <row r="15" spans="1:4" ht="15.6" x14ac:dyDescent="0.3">
      <c r="A15" s="4" t="s">
        <v>14</v>
      </c>
      <c r="B15" s="5">
        <v>86309.556386733006</v>
      </c>
      <c r="C15" s="6">
        <f>GSMaleAndFemalePayGapsRelativeToWhiteMalesByRacialEthnicGroup[[#This Row],[Male
Average Salary]]/$B$12</f>
        <v>0.87454431563308077</v>
      </c>
      <c r="D15" s="6">
        <f>1-GSMaleAndFemalePayGapsRelativeToWhiteMalesByRacialEthnicGroup[[#This Row],[% of White Male Avg Salary]]</f>
        <v>0.12545568436691923</v>
      </c>
    </row>
  </sheetData>
  <sheetProtection algorithmName="SHA-512" hashValue="MB+EfNgSi8RUdH7FDJuQvpZw54PYrSTy4NxQq22HFmZFhIuDhazJR7odNNtE97JrCnNPkWZnpPZuGpYXkcv/1g==" saltValue="Le7RzUHYno0Cwk+bUycekA==" spinCount="100000" sheet="1" objects="1" scenarios="1" sort="0" autoFilter="0"/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56221-EAFE-4573-AFD0-AB547E376BD7}">
  <dimension ref="A1:D15"/>
  <sheetViews>
    <sheetView workbookViewId="0">
      <selection activeCell="A20" sqref="A20"/>
    </sheetView>
  </sheetViews>
  <sheetFormatPr defaultRowHeight="14.4" x14ac:dyDescent="0.3"/>
  <cols>
    <col min="1" max="1" width="47" customWidth="1"/>
    <col min="2" max="2" width="14" style="2" bestFit="1" customWidth="1"/>
    <col min="3" max="3" width="11.6640625" style="1" customWidth="1"/>
    <col min="4" max="4" width="19.109375" style="1" customWidth="1"/>
  </cols>
  <sheetData>
    <row r="1" spans="1:4" ht="18" x14ac:dyDescent="0.35">
      <c r="A1" s="12" t="s">
        <v>28</v>
      </c>
    </row>
    <row r="2" spans="1:4" ht="18" x14ac:dyDescent="0.35">
      <c r="A2" s="13" t="s">
        <v>25</v>
      </c>
    </row>
    <row r="3" spans="1:4" ht="46.8" x14ac:dyDescent="0.3">
      <c r="A3" s="8" t="s">
        <v>21</v>
      </c>
      <c r="B3" s="10" t="s">
        <v>20</v>
      </c>
      <c r="C3" s="11" t="s">
        <v>1</v>
      </c>
      <c r="D3" s="11" t="s">
        <v>0</v>
      </c>
    </row>
    <row r="4" spans="1:4" ht="15.6" x14ac:dyDescent="0.3">
      <c r="A4" s="7" t="s">
        <v>3</v>
      </c>
      <c r="B4" s="5">
        <v>91135.861485108006</v>
      </c>
      <c r="C4" s="6">
        <f>WhiteCollarMaleAndFemalePayGapsRelativeToWhiteMalesByRacialEthnicGroups[[#This Row],[Male
Average Salary]]/$B$12</f>
        <v>0.84508051360969039</v>
      </c>
      <c r="D4" s="6">
        <f>1-WhiteCollarMaleAndFemalePayGapsRelativeToWhiteMalesByRacialEthnicGroups[[#This Row],[% of White Male Avg Salary]]</f>
        <v>0.15491948639030961</v>
      </c>
    </row>
    <row r="5" spans="1:4" ht="15.6" x14ac:dyDescent="0.3">
      <c r="A5" s="7" t="s">
        <v>9</v>
      </c>
      <c r="B5" s="5">
        <v>76815.082841316995</v>
      </c>
      <c r="C5" s="6">
        <f>WhiteCollarMaleAndFemalePayGapsRelativeToWhiteMalesByRacialEthnicGroups[[#This Row],[Male
Average Salary]]/$B$12</f>
        <v>0.71228744209674766</v>
      </c>
      <c r="D5" s="6">
        <f>1-WhiteCollarMaleAndFemalePayGapsRelativeToWhiteMalesByRacialEthnicGroups[[#This Row],[% of White Male Avg Salary]]</f>
        <v>0.28771255790325234</v>
      </c>
    </row>
    <row r="6" spans="1:4" ht="15.6" x14ac:dyDescent="0.3">
      <c r="A6" s="7" t="s">
        <v>4</v>
      </c>
      <c r="B6" s="5">
        <v>116813.79894697128</v>
      </c>
      <c r="C6" s="6">
        <f>WhiteCollarMaleAndFemalePayGapsRelativeToWhiteMalesByRacialEthnicGroups[[#This Row],[Male
Average Salary]]/$B$12</f>
        <v>1.0831857361323829</v>
      </c>
      <c r="D6" s="6">
        <f>1-WhiteCollarMaleAndFemalePayGapsRelativeToWhiteMalesByRacialEthnicGroups[[#This Row],[% of White Male Avg Salary]]</f>
        <v>-8.3185736132382893E-2</v>
      </c>
    </row>
    <row r="7" spans="1:4" ht="15.6" x14ac:dyDescent="0.3">
      <c r="A7" s="7" t="s">
        <v>10</v>
      </c>
      <c r="B7" s="5">
        <v>111291.85945300589</v>
      </c>
      <c r="C7" s="6">
        <f>WhiteCollarMaleAndFemalePayGapsRelativeToWhiteMalesByRacialEthnicGroups[[#This Row],[Male
Average Salary]]/$B$12</f>
        <v>1.0319821441803341</v>
      </c>
      <c r="D7" s="6">
        <f>1-WhiteCollarMaleAndFemalePayGapsRelativeToWhiteMalesByRacialEthnicGroups[[#This Row],[% of White Male Avg Salary]]</f>
        <v>-3.1982144180334071E-2</v>
      </c>
    </row>
    <row r="8" spans="1:4" ht="15.6" x14ac:dyDescent="0.3">
      <c r="A8" s="7" t="s">
        <v>5</v>
      </c>
      <c r="B8" s="5">
        <v>93152.143392690006</v>
      </c>
      <c r="C8" s="6">
        <f>WhiteCollarMaleAndFemalePayGapsRelativeToWhiteMalesByRacialEthnicGroups[[#This Row],[Male
Average Salary]]/$B$12</f>
        <v>0.86377700171300142</v>
      </c>
      <c r="D8" s="6">
        <f>1-WhiteCollarMaleAndFemalePayGapsRelativeToWhiteMalesByRacialEthnicGroups[[#This Row],[% of White Male Avg Salary]]</f>
        <v>0.13622299828699858</v>
      </c>
    </row>
    <row r="9" spans="1:4" ht="15.6" x14ac:dyDescent="0.3">
      <c r="A9" s="7" t="s">
        <v>11</v>
      </c>
      <c r="B9" s="5">
        <v>88394.262481557002</v>
      </c>
      <c r="C9" s="6">
        <f>WhiteCollarMaleAndFemalePayGapsRelativeToWhiteMalesByRacialEthnicGroups[[#This Row],[Male
Average Salary]]/$B$12</f>
        <v>0.81965833779132402</v>
      </c>
      <c r="D9" s="6">
        <f>1-WhiteCollarMaleAndFemalePayGapsRelativeToWhiteMalesByRacialEthnicGroups[[#This Row],[% of White Male Avg Salary]]</f>
        <v>0.18034166220867598</v>
      </c>
    </row>
    <row r="10" spans="1:4" ht="15.6" x14ac:dyDescent="0.3">
      <c r="A10" s="7" t="s">
        <v>6</v>
      </c>
      <c r="B10" s="5">
        <v>93305.043463217997</v>
      </c>
      <c r="C10" s="6">
        <f>WhiteCollarMaleAndFemalePayGapsRelativeToWhiteMalesByRacialEthnicGroups[[#This Row],[Male
Average Salary]]/$B$12</f>
        <v>0.8651948066037124</v>
      </c>
      <c r="D10" s="6">
        <f>1-WhiteCollarMaleAndFemalePayGapsRelativeToWhiteMalesByRacialEthnicGroups[[#This Row],[% of White Male Avg Salary]]</f>
        <v>0.1348051933962876</v>
      </c>
    </row>
    <row r="11" spans="1:4" ht="15.6" x14ac:dyDescent="0.3">
      <c r="A11" s="7" t="s">
        <v>12</v>
      </c>
      <c r="B11" s="5">
        <v>85467.754976322001</v>
      </c>
      <c r="C11" s="6">
        <f>WhiteCollarMaleAndFemalePayGapsRelativeToWhiteMalesByRacialEthnicGroups[[#This Row],[Male
Average Salary]]/$B$12</f>
        <v>0.79252155074278408</v>
      </c>
      <c r="D11" s="6">
        <f>1-WhiteCollarMaleAndFemalePayGapsRelativeToWhiteMalesByRacialEthnicGroups[[#This Row],[% of White Male Avg Salary]]</f>
        <v>0.20747844925721592</v>
      </c>
    </row>
    <row r="12" spans="1:4" ht="15.6" x14ac:dyDescent="0.3">
      <c r="A12" s="7" t="s">
        <v>7</v>
      </c>
      <c r="B12" s="5">
        <v>107842.814995022</v>
      </c>
      <c r="C12" s="6"/>
      <c r="D12" s="6"/>
    </row>
    <row r="13" spans="1:4" ht="15.6" x14ac:dyDescent="0.3">
      <c r="A13" s="7" t="s">
        <v>13</v>
      </c>
      <c r="B13" s="5">
        <v>97497.680918536993</v>
      </c>
      <c r="C13" s="6">
        <f>WhiteCollarMaleAndFemalePayGapsRelativeToWhiteMalesByRacialEthnicGroups[[#This Row],[Male
Average Salary]]/$B$12</f>
        <v>0.90407210645454195</v>
      </c>
      <c r="D13" s="6">
        <f>1-WhiteCollarMaleAndFemalePayGapsRelativeToWhiteMalesByRacialEthnicGroups[[#This Row],[% of White Male Avg Salary]]</f>
        <v>9.5927893545458054E-2</v>
      </c>
    </row>
    <row r="14" spans="1:4" ht="15.6" x14ac:dyDescent="0.3">
      <c r="A14" s="7" t="s">
        <v>8</v>
      </c>
      <c r="B14" s="5">
        <v>96134.833936137002</v>
      </c>
      <c r="C14" s="6">
        <f>WhiteCollarMaleAndFemalePayGapsRelativeToWhiteMalesByRacialEthnicGroups[[#This Row],[Male
Average Salary]]/$B$12</f>
        <v>0.89143476030901614</v>
      </c>
      <c r="D14" s="6">
        <f>1-WhiteCollarMaleAndFemalePayGapsRelativeToWhiteMalesByRacialEthnicGroups[[#This Row],[% of White Male Avg Salary]]</f>
        <v>0.10856523969098386</v>
      </c>
    </row>
    <row r="15" spans="1:4" ht="15.6" x14ac:dyDescent="0.3">
      <c r="A15" s="7" t="s">
        <v>14</v>
      </c>
      <c r="B15" s="5">
        <v>91114.733861835004</v>
      </c>
      <c r="C15" s="6">
        <f>WhiteCollarMaleAndFemalePayGapsRelativeToWhiteMalesByRacialEthnicGroups[[#This Row],[Male
Average Salary]]/$B$12</f>
        <v>0.84488460233573137</v>
      </c>
      <c r="D15" s="6">
        <f>1-WhiteCollarMaleAndFemalePayGapsRelativeToWhiteMalesByRacialEthnicGroups[[#This Row],[% of White Male Avg Salary]]</f>
        <v>0.15511539766426863</v>
      </c>
    </row>
  </sheetData>
  <sheetProtection algorithmName="SHA-512" hashValue="najBwzvi7HLo6BFI4OpYDCbYYOalX1ECP7OAsywUseG/2WHIjKiaLIKJ3M/gb2r9nSSbe1QciqM/oumApELfbg==" saltValue="D3eVWYb20hlOPS8N90CrNQ==" spinCount="100000" sheet="1" objects="1" scenarios="1" sort="0" autoFilter="0"/>
  <pageMargins left="0.7" right="0.7" top="0.75" bottom="0.75" header="0.3" footer="0.3"/>
  <pageSetup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BC14-8ED6-4A84-A71D-97AA17F0A6D6}">
  <dimension ref="A1:D15"/>
  <sheetViews>
    <sheetView workbookViewId="0">
      <selection activeCell="A2" sqref="A2"/>
    </sheetView>
  </sheetViews>
  <sheetFormatPr defaultRowHeight="14.4" x14ac:dyDescent="0.3"/>
  <cols>
    <col min="1" max="1" width="45.33203125" customWidth="1"/>
    <col min="2" max="2" width="12.6640625" style="2" bestFit="1" customWidth="1"/>
    <col min="3" max="3" width="11.6640625" style="1" customWidth="1"/>
    <col min="4" max="4" width="17.33203125" style="1" customWidth="1"/>
  </cols>
  <sheetData>
    <row r="1" spans="1:4" ht="18" x14ac:dyDescent="0.35">
      <c r="A1" s="12" t="s">
        <v>28</v>
      </c>
    </row>
    <row r="2" spans="1:4" ht="18" x14ac:dyDescent="0.35">
      <c r="A2" s="13" t="s">
        <v>24</v>
      </c>
    </row>
    <row r="3" spans="1:4" ht="46.8" x14ac:dyDescent="0.3">
      <c r="A3" s="8" t="s">
        <v>19</v>
      </c>
      <c r="B3" s="10" t="s">
        <v>20</v>
      </c>
      <c r="C3" s="11" t="s">
        <v>1</v>
      </c>
      <c r="D3" s="11" t="s">
        <v>0</v>
      </c>
    </row>
    <row r="4" spans="1:4" ht="15.6" x14ac:dyDescent="0.3">
      <c r="A4" s="7" t="s">
        <v>3</v>
      </c>
      <c r="B4" s="5">
        <v>60068.890293917</v>
      </c>
      <c r="C4" s="6">
        <f>BlueCollarMaleAndFemalePayGapsRelativeToWhiteMalesByRacialEthnicGroups[[#This Row],[Male
Average Salary]]/$B$12</f>
        <v>0.89547278094452964</v>
      </c>
      <c r="D4" s="6">
        <f>1-BlueCollarMaleAndFemalePayGapsRelativeToWhiteMalesByRacialEthnicGroups[[#This Row],[% of White Male Avg Salary]]</f>
        <v>0.10452721905547036</v>
      </c>
    </row>
    <row r="5" spans="1:4" ht="15.6" x14ac:dyDescent="0.3">
      <c r="A5" s="7" t="s">
        <v>9</v>
      </c>
      <c r="B5" s="5">
        <v>47425.047040971003</v>
      </c>
      <c r="C5" s="6">
        <f>BlueCollarMaleAndFemalePayGapsRelativeToWhiteMalesByRacialEthnicGroups[[#This Row],[Male
Average Salary]]/$B$12</f>
        <v>0.70698557193929101</v>
      </c>
      <c r="D5" s="6">
        <f>1-BlueCollarMaleAndFemalePayGapsRelativeToWhiteMalesByRacialEthnicGroups[[#This Row],[% of White Male Avg Salary]]</f>
        <v>0.29301442806070899</v>
      </c>
    </row>
    <row r="6" spans="1:4" ht="15.6" x14ac:dyDescent="0.3">
      <c r="A6" s="7" t="s">
        <v>4</v>
      </c>
      <c r="B6" s="5">
        <v>69489.710717776165</v>
      </c>
      <c r="C6" s="6">
        <f>BlueCollarMaleAndFemalePayGapsRelativeToWhiteMalesByRacialEthnicGroups[[#This Row],[Male
Average Salary]]/$B$12</f>
        <v>1.0359130025376775</v>
      </c>
      <c r="D6" s="6">
        <f>1-BlueCollarMaleAndFemalePayGapsRelativeToWhiteMalesByRacialEthnicGroups[[#This Row],[% of White Male Avg Salary]]</f>
        <v>-3.5913002537677485E-2</v>
      </c>
    </row>
    <row r="7" spans="1:4" ht="31.2" x14ac:dyDescent="0.3">
      <c r="A7" s="7" t="s">
        <v>10</v>
      </c>
      <c r="B7" s="5">
        <v>57276.801203847441</v>
      </c>
      <c r="C7" s="6">
        <f>BlueCollarMaleAndFemalePayGapsRelativeToWhiteMalesByRacialEthnicGroups[[#This Row],[Male
Average Salary]]/$B$12</f>
        <v>0.85384990810809469</v>
      </c>
      <c r="D7" s="6">
        <f>1-BlueCollarMaleAndFemalePayGapsRelativeToWhiteMalesByRacialEthnicGroups[[#This Row],[% of White Male Avg Salary]]</f>
        <v>0.14615009189190531</v>
      </c>
    </row>
    <row r="8" spans="1:4" ht="15.6" x14ac:dyDescent="0.3">
      <c r="A8" s="7" t="s">
        <v>5</v>
      </c>
      <c r="B8" s="5">
        <v>56008.516748007998</v>
      </c>
      <c r="C8" s="6">
        <f>BlueCollarMaleAndFemalePayGapsRelativeToWhiteMalesByRacialEthnicGroups[[#This Row],[Male
Average Salary]]/$B$12</f>
        <v>0.83494304628424176</v>
      </c>
      <c r="D8" s="6">
        <f>1-BlueCollarMaleAndFemalePayGapsRelativeToWhiteMalesByRacialEthnicGroups[[#This Row],[% of White Male Avg Salary]]</f>
        <v>0.16505695371575824</v>
      </c>
    </row>
    <row r="9" spans="1:4" ht="15.6" x14ac:dyDescent="0.3">
      <c r="A9" s="7" t="s">
        <v>11</v>
      </c>
      <c r="B9" s="5">
        <v>48198.986018875003</v>
      </c>
      <c r="C9" s="6">
        <f>BlueCollarMaleAndFemalePayGapsRelativeToWhiteMalesByRacialEthnicGroups[[#This Row],[Male
Average Salary]]/$B$12</f>
        <v>0.71852301312447042</v>
      </c>
      <c r="D9" s="6">
        <f>1-BlueCollarMaleAndFemalePayGapsRelativeToWhiteMalesByRacialEthnicGroups[[#This Row],[% of White Male Avg Salary]]</f>
        <v>0.28147698687552958</v>
      </c>
    </row>
    <row r="10" spans="1:4" ht="15.6" x14ac:dyDescent="0.3">
      <c r="A10" s="7" t="s">
        <v>6</v>
      </c>
      <c r="B10" s="5">
        <v>65137.192364169998</v>
      </c>
      <c r="C10" s="6">
        <f>BlueCollarMaleAndFemalePayGapsRelativeToWhiteMalesByRacialEthnicGroups[[#This Row],[Male
Average Salary]]/$B$12</f>
        <v>0.97102813958873568</v>
      </c>
      <c r="D10" s="6">
        <f>1-BlueCollarMaleAndFemalePayGapsRelativeToWhiteMalesByRacialEthnicGroups[[#This Row],[% of White Male Avg Salary]]</f>
        <v>2.8971860411264316E-2</v>
      </c>
    </row>
    <row r="11" spans="1:4" ht="15.6" x14ac:dyDescent="0.3">
      <c r="A11" s="7" t="s">
        <v>12</v>
      </c>
      <c r="B11" s="5">
        <v>54255.372404554997</v>
      </c>
      <c r="C11" s="6">
        <f>BlueCollarMaleAndFemalePayGapsRelativeToWhiteMalesByRacialEthnicGroups[[#This Row],[Male
Average Salary]]/$B$12</f>
        <v>0.80880816959603352</v>
      </c>
      <c r="D11" s="6">
        <f>1-BlueCollarMaleAndFemalePayGapsRelativeToWhiteMalesByRacialEthnicGroups[[#This Row],[% of White Male Avg Salary]]</f>
        <v>0.19119183040396648</v>
      </c>
    </row>
    <row r="12" spans="1:4" ht="15.6" x14ac:dyDescent="0.3">
      <c r="A12" s="7" t="s">
        <v>7</v>
      </c>
      <c r="B12" s="5">
        <v>67080.643401084002</v>
      </c>
      <c r="C12" s="6"/>
      <c r="D12" s="6"/>
    </row>
    <row r="13" spans="1:4" ht="15.6" x14ac:dyDescent="0.3">
      <c r="A13" s="7" t="s">
        <v>13</v>
      </c>
      <c r="B13" s="5">
        <v>56844.015240610002</v>
      </c>
      <c r="C13" s="6">
        <f>BlueCollarMaleAndFemalePayGapsRelativeToWhiteMalesByRacialEthnicGroups[[#This Row],[Male
Average Salary]]/$B$12</f>
        <v>0.84739818162941805</v>
      </c>
      <c r="D13" s="6">
        <f>1-BlueCollarMaleAndFemalePayGapsRelativeToWhiteMalesByRacialEthnicGroups[[#This Row],[% of White Male Avg Salary]]</f>
        <v>0.15260181837058195</v>
      </c>
    </row>
    <row r="14" spans="1:4" ht="15.6" x14ac:dyDescent="0.3">
      <c r="A14" s="7" t="s">
        <v>8</v>
      </c>
      <c r="B14" s="5">
        <v>66624.549930459005</v>
      </c>
      <c r="C14" s="6">
        <f>BlueCollarMaleAndFemalePayGapsRelativeToWhiteMalesByRacialEthnicGroups[[#This Row],[Male
Average Salary]]/$B$12</f>
        <v>0.99320081848502917</v>
      </c>
      <c r="D14" s="6">
        <f>1-BlueCollarMaleAndFemalePayGapsRelativeToWhiteMalesByRacialEthnicGroups[[#This Row],[% of White Male Avg Salary]]</f>
        <v>6.7991815149708312E-3</v>
      </c>
    </row>
    <row r="15" spans="1:4" ht="15.6" x14ac:dyDescent="0.3">
      <c r="A15" s="7" t="s">
        <v>14</v>
      </c>
      <c r="B15" s="5">
        <v>61391.370629370998</v>
      </c>
      <c r="C15" s="6">
        <f>BlueCollarMaleAndFemalePayGapsRelativeToWhiteMalesByRacialEthnicGroups[[#This Row],[Male
Average Salary]]/$B$12</f>
        <v>0.91518756405337243</v>
      </c>
      <c r="D15" s="6">
        <f>1-BlueCollarMaleAndFemalePayGapsRelativeToWhiteMalesByRacialEthnicGroups[[#This Row],[% of White Male Avg Salary]]</f>
        <v>8.4812435946627573E-2</v>
      </c>
    </row>
  </sheetData>
  <sheetProtection algorithmName="SHA-512" hashValue="R5NXsyd3Cqzv2QevgEVgdQN/KXeQFhS6OQ8wrc6cPpQT3pfpLs2ov4Ey0qNz/dPIwauqTo87x7dRw+uFOOLSyw==" saltValue="TxzA9lWIEODidRU7IV+KNA==" spinCount="100000" sheet="1" objects="1" scenarios="1" sort="0" autoFilter="0"/>
  <pageMargins left="0.7" right="0.7" top="0.75" bottom="0.75" header="0.3" footer="0.3"/>
  <pageSetup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0DAF9-EF34-49E7-A706-73B96E252848}">
  <dimension ref="A1:D15"/>
  <sheetViews>
    <sheetView workbookViewId="0">
      <selection activeCell="A2" sqref="A2"/>
    </sheetView>
  </sheetViews>
  <sheetFormatPr defaultRowHeight="14.4" x14ac:dyDescent="0.3"/>
  <cols>
    <col min="1" max="1" width="43.44140625" customWidth="1"/>
    <col min="2" max="2" width="11" style="2" bestFit="1" customWidth="1"/>
    <col min="3" max="3" width="16.33203125" style="1" customWidth="1"/>
    <col min="4" max="4" width="19.109375" style="1" customWidth="1"/>
  </cols>
  <sheetData>
    <row r="1" spans="1:4" ht="18" x14ac:dyDescent="0.35">
      <c r="A1" s="12" t="s">
        <v>28</v>
      </c>
    </row>
    <row r="2" spans="1:4" ht="18" x14ac:dyDescent="0.35">
      <c r="A2" s="13" t="s">
        <v>23</v>
      </c>
    </row>
    <row r="3" spans="1:4" ht="46.8" x14ac:dyDescent="0.3">
      <c r="A3" s="8" t="s">
        <v>19</v>
      </c>
      <c r="B3" s="10" t="s">
        <v>20</v>
      </c>
      <c r="C3" s="11" t="s">
        <v>1</v>
      </c>
      <c r="D3" s="11" t="s">
        <v>0</v>
      </c>
    </row>
    <row r="4" spans="1:4" ht="15.6" x14ac:dyDescent="0.3">
      <c r="A4" s="7" t="s">
        <v>3</v>
      </c>
      <c r="B4" s="5">
        <v>189511.66129032301</v>
      </c>
      <c r="C4" s="6">
        <f>SESMaleAndFemalePayGapsRelativeToWhiteMalesByRacialEthnicGroups[[#This Row],[Male
Average Salary]]/$B$12</f>
        <v>0.98144483576256603</v>
      </c>
      <c r="D4" s="6">
        <f>1-SESMaleAndFemalePayGapsRelativeToWhiteMalesByRacialEthnicGroups[[#This Row],[% of White Male Avg Salary]]</f>
        <v>1.8555164237433974E-2</v>
      </c>
    </row>
    <row r="5" spans="1:4" ht="15.6" x14ac:dyDescent="0.3">
      <c r="A5" s="7" t="s">
        <v>9</v>
      </c>
      <c r="B5" s="5">
        <v>189067.444444444</v>
      </c>
      <c r="C5" s="6">
        <f>SESMaleAndFemalePayGapsRelativeToWhiteMalesByRacialEthnicGroups[[#This Row],[Male
Average Salary]]/$B$12</f>
        <v>0.97914432123813888</v>
      </c>
      <c r="D5" s="6">
        <f>1-SESMaleAndFemalePayGapsRelativeToWhiteMalesByRacialEthnicGroups[[#This Row],[% of White Male Avg Salary]]</f>
        <v>2.0855678761861118E-2</v>
      </c>
    </row>
    <row r="6" spans="1:4" ht="15.6" x14ac:dyDescent="0.3">
      <c r="A6" s="7" t="s">
        <v>4</v>
      </c>
      <c r="B6" s="5">
        <v>192063.90764692536</v>
      </c>
      <c r="C6" s="6">
        <f>SESMaleAndFemalePayGapsRelativeToWhiteMalesByRacialEthnicGroups[[#This Row],[Male
Average Salary]]/$B$12</f>
        <v>0.99466243403185572</v>
      </c>
      <c r="D6" s="6">
        <f>1-SESMaleAndFemalePayGapsRelativeToWhiteMalesByRacialEthnicGroups[[#This Row],[% of White Male Avg Salary]]</f>
        <v>5.3375659681442755E-3</v>
      </c>
    </row>
    <row r="7" spans="1:4" ht="31.2" x14ac:dyDescent="0.3">
      <c r="A7" s="7" t="s">
        <v>10</v>
      </c>
      <c r="B7" s="5">
        <v>188709.41293532361</v>
      </c>
      <c r="C7" s="6">
        <f>SESMaleAndFemalePayGapsRelativeToWhiteMalesByRacialEthnicGroups[[#This Row],[Male
Average Salary]]/$B$12</f>
        <v>0.97729014417444793</v>
      </c>
      <c r="D7" s="6">
        <f>1-SESMaleAndFemalePayGapsRelativeToWhiteMalesByRacialEthnicGroups[[#This Row],[% of White Male Avg Salary]]</f>
        <v>2.2709855825552072E-2</v>
      </c>
    </row>
    <row r="8" spans="1:4" ht="15.6" x14ac:dyDescent="0.3">
      <c r="A8" s="7" t="s">
        <v>5</v>
      </c>
      <c r="B8" s="5">
        <v>191502.41150442499</v>
      </c>
      <c r="C8" s="6">
        <f>SESMaleAndFemalePayGapsRelativeToWhiteMalesByRacialEthnicGroups[[#This Row],[Male
Average Salary]]/$B$12</f>
        <v>0.99175455234475807</v>
      </c>
      <c r="D8" s="6">
        <f>1-SESMaleAndFemalePayGapsRelativeToWhiteMalesByRacialEthnicGroups[[#This Row],[% of White Male Avg Salary]]</f>
        <v>8.2454476552419331E-3</v>
      </c>
    </row>
    <row r="9" spans="1:4" ht="15.6" x14ac:dyDescent="0.3">
      <c r="A9" s="7" t="s">
        <v>11</v>
      </c>
      <c r="B9" s="5">
        <v>191542.59851301101</v>
      </c>
      <c r="C9" s="6">
        <f>SESMaleAndFemalePayGapsRelativeToWhiteMalesByRacialEthnicGroups[[#This Row],[Male
Average Salary]]/$B$12</f>
        <v>0.99196267321591158</v>
      </c>
      <c r="D9" s="6">
        <f>1-SESMaleAndFemalePayGapsRelativeToWhiteMalesByRacialEthnicGroups[[#This Row],[% of White Male Avg Salary]]</f>
        <v>8.0373267840884166E-3</v>
      </c>
    </row>
    <row r="10" spans="1:4" ht="15.6" x14ac:dyDescent="0.3">
      <c r="A10" s="7" t="s">
        <v>6</v>
      </c>
      <c r="B10" s="5">
        <v>190323.232081911</v>
      </c>
      <c r="C10" s="6">
        <f>SESMaleAndFemalePayGapsRelativeToWhiteMalesByRacialEthnicGroups[[#This Row],[Male
Average Salary]]/$B$12</f>
        <v>0.98564780647601224</v>
      </c>
      <c r="D10" s="6">
        <f>1-SESMaleAndFemalePayGapsRelativeToWhiteMalesByRacialEthnicGroups[[#This Row],[% of White Male Avg Salary]]</f>
        <v>1.4352193523987755E-2</v>
      </c>
    </row>
    <row r="11" spans="1:4" ht="15.6" x14ac:dyDescent="0.3">
      <c r="A11" s="7" t="s">
        <v>12</v>
      </c>
      <c r="B11" s="5">
        <v>189425.61046511601</v>
      </c>
      <c r="C11" s="6">
        <f>SESMaleAndFemalePayGapsRelativeToWhiteMalesByRacialEthnicGroups[[#This Row],[Male
Average Salary]]/$B$12</f>
        <v>0.9809991949115624</v>
      </c>
      <c r="D11" s="6">
        <f>1-SESMaleAndFemalePayGapsRelativeToWhiteMalesByRacialEthnicGroups[[#This Row],[% of White Male Avg Salary]]</f>
        <v>1.90008050884376E-2</v>
      </c>
    </row>
    <row r="12" spans="1:4" ht="15.6" x14ac:dyDescent="0.3">
      <c r="A12" s="7" t="s">
        <v>7</v>
      </c>
      <c r="B12" s="5">
        <v>193094.56261296201</v>
      </c>
      <c r="C12" s="6"/>
      <c r="D12" s="6"/>
    </row>
    <row r="13" spans="1:4" ht="15.6" x14ac:dyDescent="0.3">
      <c r="A13" s="7" t="s">
        <v>13</v>
      </c>
      <c r="B13" s="5">
        <v>191541.64990942</v>
      </c>
      <c r="C13" s="6">
        <f>SESMaleAndFemalePayGapsRelativeToWhiteMalesByRacialEthnicGroups[[#This Row],[Male
Average Salary]]/$B$12</f>
        <v>0.9919577605784029</v>
      </c>
      <c r="D13" s="6">
        <f>1-SESMaleAndFemalePayGapsRelativeToWhiteMalesByRacialEthnicGroups[[#This Row],[% of White Male Avg Salary]]</f>
        <v>8.0422394215970971E-3</v>
      </c>
    </row>
    <row r="14" spans="1:4" ht="15.6" x14ac:dyDescent="0.3">
      <c r="A14" s="7" t="s">
        <v>8</v>
      </c>
      <c r="B14" s="5">
        <v>186295.94915254199</v>
      </c>
      <c r="C14" s="6">
        <f>SESMaleAndFemalePayGapsRelativeToWhiteMalesByRacialEthnicGroups[[#This Row],[Male
Average Salary]]/$B$12</f>
        <v>0.96479127444905255</v>
      </c>
      <c r="D14" s="6">
        <f>1-SESMaleAndFemalePayGapsRelativeToWhiteMalesByRacialEthnicGroups[[#This Row],[% of White Male Avg Salary]]</f>
        <v>3.5208725550947451E-2</v>
      </c>
    </row>
    <row r="15" spans="1:4" ht="15.6" x14ac:dyDescent="0.3">
      <c r="A15" s="7" t="s">
        <v>14</v>
      </c>
      <c r="B15" s="5">
        <v>187510.08333333299</v>
      </c>
      <c r="C15" s="6">
        <f>SESMaleAndFemalePayGapsRelativeToWhiteMalesByRacialEthnicGroups[[#This Row],[Male
Average Salary]]/$B$12</f>
        <v>0.97107904436013293</v>
      </c>
      <c r="D15" s="6">
        <f>1-SESMaleAndFemalePayGapsRelativeToWhiteMalesByRacialEthnicGroups[[#This Row],[% of White Male Avg Salary]]</f>
        <v>2.8920955639867074E-2</v>
      </c>
    </row>
  </sheetData>
  <sheetProtection algorithmName="SHA-512" hashValue="ppda7qY72Fxa+fW9UenFgKwF9Wzb3sXDT02TrUCNDakGTlTXX1JmvqVbmIUi1N0Lc+Amf7uxfx8l3ragXoL1xg==" saltValue="rnjZovikY6Iex+OyeVTWLg==" spinCount="100000" sheet="1" objects="1" scenarios="1" sort="0" autoFilter="0"/>
  <pageMargins left="0.7" right="0.7" top="0.75" bottom="0.75" header="0.3" footer="0.3"/>
  <pageSetup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7BC8-C0BF-4D70-B901-9282572298EC}">
  <dimension ref="A1:D17"/>
  <sheetViews>
    <sheetView tabSelected="1" workbookViewId="0">
      <selection activeCell="A2" sqref="A2"/>
    </sheetView>
  </sheetViews>
  <sheetFormatPr defaultRowHeight="14.4" x14ac:dyDescent="0.3"/>
  <cols>
    <col min="1" max="1" width="45.33203125" bestFit="1" customWidth="1"/>
    <col min="2" max="4" width="11" customWidth="1"/>
  </cols>
  <sheetData>
    <row r="1" spans="1:4" ht="18" x14ac:dyDescent="0.35">
      <c r="A1" s="12" t="s">
        <v>28</v>
      </c>
      <c r="B1" s="4"/>
      <c r="C1" s="4"/>
      <c r="D1" s="4"/>
    </row>
    <row r="2" spans="1:4" ht="18" x14ac:dyDescent="0.35">
      <c r="A2" s="13" t="s">
        <v>22</v>
      </c>
    </row>
    <row r="3" spans="1:4" ht="62.4" x14ac:dyDescent="0.3">
      <c r="A3" s="8" t="s">
        <v>19</v>
      </c>
      <c r="B3" s="8" t="s">
        <v>20</v>
      </c>
      <c r="C3" s="8" t="s">
        <v>1</v>
      </c>
      <c r="D3" s="8" t="s">
        <v>0</v>
      </c>
    </row>
    <row r="4" spans="1:4" ht="15.6" x14ac:dyDescent="0.3">
      <c r="A4" s="7" t="s">
        <v>15</v>
      </c>
      <c r="B4" s="4"/>
      <c r="C4" s="6"/>
      <c r="D4" s="6"/>
    </row>
    <row r="5" spans="1:4" ht="15.6" x14ac:dyDescent="0.3">
      <c r="A5" s="7" t="s">
        <v>16</v>
      </c>
      <c r="B5" s="4"/>
      <c r="C5" s="6"/>
      <c r="D5" s="6"/>
    </row>
    <row r="6" spans="1:4" ht="15.6" x14ac:dyDescent="0.3">
      <c r="A6" s="7" t="s">
        <v>4</v>
      </c>
      <c r="B6" s="5">
        <v>189900.90140845117</v>
      </c>
      <c r="C6" s="6">
        <f>SLSTMaleAndFemalePayGapsRelativeToWhiteMalesByRacialEthnicGroup[[#This Row],[Male
Average Salary]]/$B$12</f>
        <v>0.99698081390181503</v>
      </c>
      <c r="D6" s="6">
        <f>1-SLSTMaleAndFemalePayGapsRelativeToWhiteMalesByRacialEthnicGroup[[#This Row],[% of White Male Avg Salary]]</f>
        <v>3.0191860981849672E-3</v>
      </c>
    </row>
    <row r="7" spans="1:4" ht="31.2" x14ac:dyDescent="0.3">
      <c r="A7" s="7" t="s">
        <v>10</v>
      </c>
      <c r="B7" s="5">
        <v>191811.66666666704</v>
      </c>
      <c r="C7" s="6">
        <f>SLSTMaleAndFemalePayGapsRelativeToWhiteMalesByRacialEthnicGroup[[#This Row],[Male
Average Salary]]/$B$12</f>
        <v>1.0070123423894759</v>
      </c>
      <c r="D7" s="6">
        <f>1-SLSTMaleAndFemalePayGapsRelativeToWhiteMalesByRacialEthnicGroup[[#This Row],[% of White Male Avg Salary]]</f>
        <v>-7.0123423894759007E-3</v>
      </c>
    </row>
    <row r="8" spans="1:4" ht="15.6" x14ac:dyDescent="0.3">
      <c r="A8" s="7" t="s">
        <v>5</v>
      </c>
      <c r="B8" s="5">
        <v>188201.870967742</v>
      </c>
      <c r="C8" s="6">
        <f>SLSTMaleAndFemalePayGapsRelativeToWhiteMalesByRacialEthnicGroup[[#This Row],[Male
Average Salary]]/$B$12</f>
        <v>0.98806089441191836</v>
      </c>
      <c r="D8" s="6">
        <f>1-SLSTMaleAndFemalePayGapsRelativeToWhiteMalesByRacialEthnicGroup[[#This Row],[% of White Male Avg Salary]]</f>
        <v>1.1939105588081644E-2</v>
      </c>
    </row>
    <row r="9" spans="1:4" ht="15.6" x14ac:dyDescent="0.3">
      <c r="A9" s="7" t="s">
        <v>11</v>
      </c>
      <c r="B9" s="5">
        <v>188570.183673469</v>
      </c>
      <c r="C9" s="6">
        <f>SLSTMaleAndFemalePayGapsRelativeToWhiteMalesByRacialEthnicGroup[[#This Row],[Male
Average Salary]]/$B$12</f>
        <v>0.98999453821456829</v>
      </c>
      <c r="D9" s="6">
        <f>1-SLSTMaleAndFemalePayGapsRelativeToWhiteMalesByRacialEthnicGroup[[#This Row],[% of White Male Avg Salary]]</f>
        <v>1.0005461785431713E-2</v>
      </c>
    </row>
    <row r="10" spans="1:4" ht="15.6" x14ac:dyDescent="0.3">
      <c r="A10" s="7" t="s">
        <v>6</v>
      </c>
      <c r="B10" s="5">
        <v>189866.1875</v>
      </c>
      <c r="C10" s="6">
        <f>SLSTMaleAndFemalePayGapsRelativeToWhiteMalesByRacialEthnicGroup[[#This Row],[Male
Average Salary]]/$B$12</f>
        <v>0.99679856568474667</v>
      </c>
      <c r="D10" s="6">
        <f>1-SLSTMaleAndFemalePayGapsRelativeToWhiteMalesByRacialEthnicGroup[[#This Row],[% of White Male Avg Salary]]</f>
        <v>3.2014343152533264E-3</v>
      </c>
    </row>
    <row r="11" spans="1:4" ht="15.6" x14ac:dyDescent="0.3">
      <c r="A11" s="7" t="s">
        <v>12</v>
      </c>
      <c r="B11" s="5">
        <v>185323</v>
      </c>
      <c r="C11" s="6">
        <f>SLSTMaleAndFemalePayGapsRelativeToWhiteMalesByRacialEthnicGroup[[#This Row],[Male
Average Salary]]/$B$12</f>
        <v>0.97294680543577206</v>
      </c>
      <c r="D11" s="6">
        <f>1-SLSTMaleAndFemalePayGapsRelativeToWhiteMalesByRacialEthnicGroup[[#This Row],[% of White Male Avg Salary]]</f>
        <v>2.7053194564227945E-2</v>
      </c>
    </row>
    <row r="12" spans="1:4" ht="15.6" x14ac:dyDescent="0.3">
      <c r="A12" s="7" t="s">
        <v>7</v>
      </c>
      <c r="B12" s="5">
        <v>190475.98385093201</v>
      </c>
      <c r="C12" s="6"/>
      <c r="D12" s="6"/>
    </row>
    <row r="13" spans="1:4" ht="15.6" x14ac:dyDescent="0.3">
      <c r="A13" s="7" t="s">
        <v>13</v>
      </c>
      <c r="B13" s="5">
        <v>189799.39527027</v>
      </c>
      <c r="C13" s="6">
        <f>SLSTMaleAndFemalePayGapsRelativeToWhiteMalesByRacialEthnicGroup[[#This Row],[Male
Average Salary]]/B12</f>
        <v>0.99644790609827483</v>
      </c>
      <c r="D13" s="6">
        <f>1-SLSTMaleAndFemalePayGapsRelativeToWhiteMalesByRacialEthnicGroup[[#This Row],[% of White Male Avg Salary]]</f>
        <v>3.5520939017251729E-3</v>
      </c>
    </row>
    <row r="14" spans="1:4" ht="15.6" x14ac:dyDescent="0.3">
      <c r="A14" s="7" t="s">
        <v>17</v>
      </c>
      <c r="B14" s="4"/>
      <c r="C14" s="6"/>
      <c r="D14" s="6"/>
    </row>
    <row r="15" spans="1:4" ht="15.6" x14ac:dyDescent="0.3">
      <c r="A15" s="7" t="s">
        <v>18</v>
      </c>
      <c r="B15" s="4"/>
      <c r="C15" s="6"/>
      <c r="D15" s="6"/>
    </row>
    <row r="17" spans="1:1" x14ac:dyDescent="0.3">
      <c r="A17" s="9" t="s">
        <v>2</v>
      </c>
    </row>
  </sheetData>
  <sheetProtection algorithmName="SHA-512" hashValue="wj2H7R93rn73CFssgtPDLDl/kJ44qslwT0cyTtCjAz1IcnJaMGutkrDRpcR4/Tiyd2gnMabRZ9Zbj7lHk3d3zw==" saltValue="nh1kHkOvYoBZsVI9hOtAYw==" spinCount="100000" sheet="1" objects="1" scenarios="1" sort="0" autoFilter="0"/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General Schedule</vt:lpstr>
      <vt:lpstr>White Collar</vt:lpstr>
      <vt:lpstr>Blue Collar</vt:lpstr>
      <vt:lpstr>SES</vt:lpstr>
      <vt:lpstr>SL ST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Male and Female Pay Gaps Relative to White Males by Racial Ethnic Group</dc:title>
  <dc:creator>U.S. Office Of Personnel Management</dc:creator>
  <cp:keywords>September 2022, Pay System</cp:keywords>
  <cp:lastModifiedBy>Ngo, Tristian L. (CTR)</cp:lastModifiedBy>
  <cp:lastPrinted>2023-05-28T18:02:15Z</cp:lastPrinted>
  <dcterms:created xsi:type="dcterms:W3CDTF">2022-09-28T14:02:49Z</dcterms:created>
  <dcterms:modified xsi:type="dcterms:W3CDTF">2024-07-05T18:07:17Z</dcterms:modified>
</cp:coreProperties>
</file>