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opm365-my.sharepoint.com/personal/jeannette_dimattia_opm_gov/Documents/Open Season/OS Static Website/2025 OS/"/>
    </mc:Choice>
  </mc:AlternateContent>
  <xr:revisionPtr revIDLastSave="0" documentId="8_{2C429D2E-800D-4D1C-AAEC-235E40869A55}" xr6:coauthVersionLast="47" xr6:coauthVersionMax="47" xr10:uidLastSave="{00000000-0000-0000-0000-000000000000}"/>
  <bookViews>
    <workbookView xWindow="16605" yWindow="1035" windowWidth="22110" windowHeight="18015" xr2:uid="{00000000-000D-0000-FFFF-FFFF00000000}"/>
  </bookViews>
  <sheets>
    <sheet name="Sheet2" sheetId="2" r:id="rId1"/>
  </sheets>
  <externalReferences>
    <externalReference r:id="rId2"/>
  </externalReferences>
  <definedNames>
    <definedName name="_Fill" hidden="1">'[1]2002 Data'!#REF!</definedName>
    <definedName name="_xlnm._FilterDatabase" localSheetId="0" hidden="1">Sheet2!$A$4:$AD$13</definedName>
    <definedName name="_Order1" hidden="1">255</definedName>
    <definedName name="_Order2" hidden="1">0</definedName>
    <definedName name="Code">#REF!</definedName>
    <definedName name="GovContribNP">#REF!</definedName>
    <definedName name="GovContribPostal">#REF!</definedName>
    <definedName name="GrossRat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0" i="2" l="1"/>
  <c r="U6" i="2"/>
  <c r="V6" i="2"/>
  <c r="W6" i="2"/>
  <c r="W5" i="2" l="1"/>
  <c r="F13" i="2"/>
  <c r="G12" i="2" l="1"/>
  <c r="F12" i="2"/>
  <c r="E12" i="2"/>
  <c r="G13" i="2" l="1"/>
  <c r="A6" i="2" l="1"/>
  <c r="V5" i="2"/>
  <c r="U5" i="2"/>
  <c r="V11" i="2" l="1"/>
  <c r="V10" i="2"/>
  <c r="V9" i="2"/>
  <c r="V8" i="2"/>
  <c r="V7" i="2"/>
  <c r="A7" i="2" l="1"/>
  <c r="A8" i="2" s="1"/>
  <c r="W11" i="2" l="1"/>
  <c r="U11" i="2"/>
  <c r="A9" i="2" l="1"/>
  <c r="A10" i="2" s="1"/>
  <c r="A11" i="2" s="1"/>
  <c r="W10" i="2"/>
  <c r="W9" i="2"/>
  <c r="U9" i="2"/>
  <c r="W8" i="2"/>
  <c r="U8" i="2"/>
  <c r="W7" i="2"/>
  <c r="U7" i="2"/>
</calcChain>
</file>

<file path=xl/sharedStrings.xml><?xml version="1.0" encoding="utf-8"?>
<sst xmlns="http://schemas.openxmlformats.org/spreadsheetml/2006/main" count="63" uniqueCount="48">
  <si>
    <t>Must be greater than</t>
  </si>
  <si>
    <t>Must be less than</t>
  </si>
  <si>
    <t xml:space="preserve">Pass Through / Premium Must be </t>
  </si>
  <si>
    <t>&lt; 25%</t>
  </si>
  <si>
    <t>Pass Through</t>
  </si>
  <si>
    <t>In-Network Deductible</t>
  </si>
  <si>
    <t>In-Network Catastrophic Limit</t>
  </si>
  <si>
    <t>25% Rule</t>
  </si>
  <si>
    <t>PSHB Code</t>
  </si>
  <si>
    <t>Plan Name</t>
  </si>
  <si>
    <t>Service Area</t>
  </si>
  <si>
    <t>Self</t>
  </si>
  <si>
    <t>S + 1</t>
  </si>
  <si>
    <t>Family</t>
  </si>
  <si>
    <t xml:space="preserve">Self </t>
  </si>
  <si>
    <t>Coins/Copay</t>
  </si>
  <si>
    <t>GEHA (34)</t>
  </si>
  <si>
    <t>National</t>
  </si>
  <si>
    <t>5%/25%</t>
  </si>
  <si>
    <t>Mail Handlers (48)</t>
  </si>
  <si>
    <t>Various copays/40%</t>
  </si>
  <si>
    <t>G3</t>
  </si>
  <si>
    <t>Aetna (22)</t>
  </si>
  <si>
    <t>50 states and DC</t>
  </si>
  <si>
    <t>15%/40%</t>
  </si>
  <si>
    <t>H9</t>
  </si>
  <si>
    <t>Kaiser Permananente Washington Options Federal (L1)</t>
  </si>
  <si>
    <t>Washington State</t>
  </si>
  <si>
    <t>20%/40%</t>
  </si>
  <si>
    <t>G9</t>
  </si>
  <si>
    <t>UPMC Health Plan (8W)</t>
  </si>
  <si>
    <t>Pennsylvania</t>
  </si>
  <si>
    <t xml:space="preserve">15%/40% </t>
  </si>
  <si>
    <t>HJ</t>
  </si>
  <si>
    <t xml:space="preserve">TakeCare Health Plan (KX) </t>
  </si>
  <si>
    <r>
      <rPr>
        <sz val="10"/>
        <color rgb="FF000000"/>
        <rFont val="Arial"/>
        <family val="2"/>
      </rPr>
      <t>Guam,</t>
    </r>
    <r>
      <rPr>
        <sz val="10"/>
        <color rgb="FF00B0F0"/>
        <rFont val="Arial"/>
        <family val="2"/>
      </rPr>
      <t xml:space="preserve"> Northern Mariana Islands, Palau</t>
    </r>
  </si>
  <si>
    <t xml:space="preserve">20%/30% </t>
  </si>
  <si>
    <t>K4</t>
  </si>
  <si>
    <t xml:space="preserve">CareFirst BlueChoice (B6) </t>
  </si>
  <si>
    <t>DC, Maryland, Virginia</t>
  </si>
  <si>
    <t>$35 -Specialist/
Nothing - PCP (In-network)/ $80 out-of-network)</t>
  </si>
  <si>
    <t>TOTAL CHOICES (CODES)</t>
  </si>
  <si>
    <t>HDCT TOTAL =</t>
  </si>
  <si>
    <t>2025 Headcount</t>
  </si>
  <si>
    <t>2026 Rate</t>
  </si>
  <si>
    <t>$1,700/$3,400</t>
  </si>
  <si>
    <t>$8,500/$17,000</t>
  </si>
  <si>
    <t>2026 HDHP/HSA Plan Benefits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</si>
</sst>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00"/>
    <numFmt numFmtId="165" formatCode="&quot;$&quot;#,##0.00"/>
    <numFmt numFmtId="166" formatCode="0.0%"/>
    <numFmt numFmtId="167" formatCode="&quot;$&quot;#,##0"/>
  </numFmts>
  <fonts count="15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rgb="FF00B050"/>
      <name val="Arial"/>
      <family val="2"/>
    </font>
    <font>
      <sz val="11"/>
      <name val="Calibri"/>
      <family val="2"/>
    </font>
    <font>
      <sz val="12"/>
      <name val="CG Times"/>
    </font>
    <font>
      <i/>
      <sz val="10"/>
      <name val="Arial"/>
      <family val="2"/>
    </font>
    <font>
      <sz val="10"/>
      <color rgb="FF000000"/>
      <name val="Arial"/>
      <family val="2"/>
    </font>
    <font>
      <sz val="10"/>
      <color rgb="FF00B0F0"/>
      <name val="Arial"/>
      <family val="2"/>
    </font>
    <font>
      <sz val="11"/>
      <color rgb="FF00000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A20000"/>
      <name val="Arial"/>
      <family val="2"/>
    </font>
    <font>
      <sz val="10"/>
      <color rgb="FF87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9" fontId="3" fillId="0" borderId="0" applyFont="0" applyFill="0" applyBorder="0" applyAlignment="0" applyProtection="0"/>
    <xf numFmtId="0" fontId="6" fillId="0" borderId="0"/>
    <xf numFmtId="0" fontId="1" fillId="0" borderId="0"/>
    <xf numFmtId="9" fontId="1" fillId="0" borderId="0" applyFont="0" applyFill="0" applyBorder="0" applyAlignment="0" applyProtection="0"/>
    <xf numFmtId="44" fontId="11" fillId="0" borderId="0" applyFont="0" applyFill="0" applyBorder="0" applyAlignment="0" applyProtection="0"/>
  </cellStyleXfs>
  <cellXfs count="76">
    <xf numFmtId="0" fontId="0" fillId="0" borderId="0" xfId="0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1" fillId="0" borderId="0" xfId="0" applyFont="1"/>
    <xf numFmtId="165" fontId="1" fillId="0" borderId="4" xfId="0" applyNumberFormat="1" applyFont="1" applyBorder="1"/>
    <xf numFmtId="165" fontId="1" fillId="0" borderId="0" xfId="0" applyNumberFormat="1" applyFont="1"/>
    <xf numFmtId="166" fontId="1" fillId="0" borderId="4" xfId="1" applyNumberFormat="1" applyFont="1" applyFill="1" applyBorder="1" applyAlignment="1"/>
    <xf numFmtId="166" fontId="1" fillId="0" borderId="0" xfId="1" applyNumberFormat="1" applyFont="1" applyFill="1" applyBorder="1" applyAlignme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3" fontId="2" fillId="0" borderId="0" xfId="0" applyNumberFormat="1" applyFont="1"/>
    <xf numFmtId="2" fontId="1" fillId="0" borderId="0" xfId="0" applyNumberFormat="1" applyFont="1"/>
    <xf numFmtId="164" fontId="1" fillId="0" borderId="0" xfId="0" applyNumberFormat="1" applyFont="1"/>
    <xf numFmtId="0" fontId="4" fillId="0" borderId="0" xfId="0" applyFont="1"/>
    <xf numFmtId="0" fontId="1" fillId="0" borderId="0" xfId="0" applyFont="1" applyAlignment="1">
      <alignment horizontal="left"/>
    </xf>
    <xf numFmtId="0" fontId="1" fillId="0" borderId="10" xfId="0" applyFont="1" applyBorder="1"/>
    <xf numFmtId="6" fontId="1" fillId="0" borderId="10" xfId="0" applyNumberFormat="1" applyFont="1" applyBorder="1"/>
    <xf numFmtId="165" fontId="1" fillId="0" borderId="5" xfId="0" applyNumberFormat="1" applyFont="1" applyBorder="1"/>
    <xf numFmtId="38" fontId="5" fillId="0" borderId="4" xfId="2" applyNumberFormat="1" applyFont="1" applyBorder="1"/>
    <xf numFmtId="38" fontId="5" fillId="0" borderId="0" xfId="2" applyNumberFormat="1" applyFont="1"/>
    <xf numFmtId="38" fontId="5" fillId="0" borderId="5" xfId="2" applyNumberFormat="1" applyFont="1" applyBorder="1"/>
    <xf numFmtId="3" fontId="7" fillId="0" borderId="0" xfId="0" applyNumberFormat="1" applyFont="1"/>
    <xf numFmtId="0" fontId="7" fillId="0" borderId="1" xfId="0" applyFont="1" applyBorder="1"/>
    <xf numFmtId="0" fontId="1" fillId="0" borderId="0" xfId="0" applyFont="1" applyAlignment="1">
      <alignment horizontal="right"/>
    </xf>
    <xf numFmtId="167" fontId="1" fillId="0" borderId="0" xfId="0" applyNumberFormat="1" applyFont="1"/>
    <xf numFmtId="6" fontId="1" fillId="0" borderId="0" xfId="0" applyNumberFormat="1" applyFont="1"/>
    <xf numFmtId="166" fontId="2" fillId="0" borderId="0" xfId="1" applyNumberFormat="1" applyFont="1" applyFill="1" applyBorder="1" applyAlignment="1"/>
    <xf numFmtId="166" fontId="1" fillId="0" borderId="5" xfId="1" applyNumberFormat="1" applyFont="1" applyFill="1" applyBorder="1" applyAlignment="1"/>
    <xf numFmtId="0" fontId="1" fillId="0" borderId="9" xfId="0" applyFont="1" applyBorder="1"/>
    <xf numFmtId="0" fontId="1" fillId="0" borderId="10" xfId="0" applyFont="1" applyBorder="1" applyAlignment="1">
      <alignment horizontal="left"/>
    </xf>
    <xf numFmtId="0" fontId="1" fillId="0" borderId="11" xfId="0" applyFont="1" applyBorder="1"/>
    <xf numFmtId="0" fontId="1" fillId="0" borderId="9" xfId="0" applyFont="1" applyBorder="1" applyAlignment="1">
      <alignment horizontal="right"/>
    </xf>
    <xf numFmtId="0" fontId="1" fillId="0" borderId="10" xfId="0" applyFont="1" applyBorder="1" applyAlignment="1">
      <alignment horizontal="right"/>
    </xf>
    <xf numFmtId="0" fontId="1" fillId="0" borderId="11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0" fillId="0" borderId="10" xfId="0" applyBorder="1"/>
    <xf numFmtId="38" fontId="10" fillId="0" borderId="0" xfId="0" applyNumberFormat="1" applyFont="1"/>
    <xf numFmtId="8" fontId="0" fillId="0" borderId="0" xfId="0" applyNumberFormat="1" applyAlignment="1">
      <alignment horizontal="right"/>
    </xf>
    <xf numFmtId="44" fontId="1" fillId="0" borderId="0" xfId="5" applyFont="1" applyFill="1" applyBorder="1" applyAlignment="1"/>
    <xf numFmtId="6" fontId="1" fillId="3" borderId="4" xfId="0" applyNumberFormat="1" applyFont="1" applyFill="1" applyBorder="1" applyAlignment="1">
      <alignment horizontal="right"/>
    </xf>
    <xf numFmtId="6" fontId="1" fillId="3" borderId="0" xfId="0" applyNumberFormat="1" applyFont="1" applyFill="1" applyAlignment="1">
      <alignment horizontal="right"/>
    </xf>
    <xf numFmtId="6" fontId="1" fillId="3" borderId="5" xfId="0" applyNumberFormat="1" applyFont="1" applyFill="1" applyBorder="1" applyAlignment="1">
      <alignment horizontal="right"/>
    </xf>
    <xf numFmtId="6" fontId="12" fillId="3" borderId="4" xfId="0" applyNumberFormat="1" applyFont="1" applyFill="1" applyBorder="1" applyAlignment="1">
      <alignment horizontal="right"/>
    </xf>
    <xf numFmtId="6" fontId="12" fillId="3" borderId="0" xfId="0" applyNumberFormat="1" applyFont="1" applyFill="1" applyAlignment="1">
      <alignment horizontal="right"/>
    </xf>
    <xf numFmtId="8" fontId="1" fillId="3" borderId="4" xfId="0" applyNumberFormat="1" applyFont="1" applyFill="1" applyBorder="1" applyAlignment="1">
      <alignment horizontal="right" wrapText="1"/>
    </xf>
    <xf numFmtId="8" fontId="1" fillId="3" borderId="0" xfId="0" applyNumberFormat="1" applyFont="1" applyFill="1" applyAlignment="1">
      <alignment horizontal="right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6" fontId="2" fillId="2" borderId="1" xfId="0" applyNumberFormat="1" applyFont="1" applyFill="1" applyBorder="1" applyAlignment="1">
      <alignment horizontal="center"/>
    </xf>
    <xf numFmtId="6" fontId="2" fillId="2" borderId="2" xfId="0" applyNumberFormat="1" applyFont="1" applyFill="1" applyBorder="1" applyAlignment="1">
      <alignment horizontal="center"/>
    </xf>
    <xf numFmtId="6" fontId="2" fillId="2" borderId="3" xfId="0" applyNumberFormat="1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6" fontId="2" fillId="2" borderId="4" xfId="0" applyNumberFormat="1" applyFont="1" applyFill="1" applyBorder="1" applyAlignment="1">
      <alignment horizontal="center"/>
    </xf>
    <xf numFmtId="6" fontId="2" fillId="2" borderId="0" xfId="0" applyNumberFormat="1" applyFont="1" applyFill="1" applyAlignment="1">
      <alignment horizontal="center"/>
    </xf>
    <xf numFmtId="6" fontId="2" fillId="2" borderId="5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3" fillId="0" borderId="10" xfId="0" applyFont="1" applyBorder="1" applyAlignment="1">
      <alignment horizontal="right"/>
    </xf>
    <xf numFmtId="0" fontId="13" fillId="0" borderId="10" xfId="0" applyFont="1" applyBorder="1" applyAlignment="1">
      <alignment horizontal="right" vertical="top"/>
    </xf>
    <xf numFmtId="6" fontId="14" fillId="3" borderId="4" xfId="0" applyNumberFormat="1" applyFont="1" applyFill="1" applyBorder="1" applyAlignment="1">
      <alignment horizontal="right"/>
    </xf>
    <xf numFmtId="6" fontId="14" fillId="3" borderId="0" xfId="0" applyNumberFormat="1" applyFont="1" applyFill="1" applyAlignment="1">
      <alignment horizontal="right"/>
    </xf>
    <xf numFmtId="6" fontId="14" fillId="3" borderId="5" xfId="0" applyNumberFormat="1" applyFont="1" applyFill="1" applyBorder="1" applyAlignment="1">
      <alignment horizontal="right"/>
    </xf>
  </cellXfs>
  <cellStyles count="6">
    <cellStyle name="Currency" xfId="5" builtinId="4"/>
    <cellStyle name="Normal" xfId="0" builtinId="0"/>
    <cellStyle name="Normal 2" xfId="3" xr:uid="{0DBC7397-6A80-4143-B696-DD3D355A4D8A}"/>
    <cellStyle name="Normal_2003" xfId="2" xr:uid="{00000000-0005-0000-0000-000001000000}"/>
    <cellStyle name="Percent" xfId="1" builtinId="5"/>
    <cellStyle name="Percent 2" xfId="4" xr:uid="{7C37A408-664A-4BA8-87FC-3202100116E2}"/>
  </cellStyles>
  <dxfs count="0"/>
  <tableStyles count="0" defaultTableStyle="TableStyleMedium9" defaultPivotStyle="PivotStyleLight16"/>
  <colors>
    <mruColors>
      <color rgb="FF2DEB0C"/>
      <color rgb="FF1CD4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dcvfxsvs01\ppa\Documents%20and%20Settings\tmwoodya\Local%20Settings\Temporary%20Internet%20Files\OLKC1\Actuary\HEALTH\Gov't%20Contributions\2003\2003%20to%202002%20Comparison%20-%20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erage 2002"/>
      <sheetName val="Estimated Increases"/>
      <sheetName val="Comparison"/>
      <sheetName val="2003 Data"/>
      <sheetName val="2002 Data"/>
      <sheetName val="2003 with 2002"/>
      <sheetName val="2002 with 2002"/>
      <sheetName val="2002 with 2001 Projected"/>
      <sheetName val="2002 with 2001 Actual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Z16"/>
  <sheetViews>
    <sheetView tabSelected="1" zoomScale="80" zoomScaleNormal="80" workbookViewId="0">
      <pane xSplit="1" ySplit="4" topLeftCell="B5" activePane="bottomRight" state="frozen"/>
      <selection pane="topRight" activeCell="C1" sqref="C1"/>
      <selection pane="bottomLeft" activeCell="A5" sqref="A5"/>
      <selection pane="bottomRight" activeCell="T1" sqref="T1:T3"/>
    </sheetView>
  </sheetViews>
  <sheetFormatPr defaultColWidth="9.28515625" defaultRowHeight="12.75" customHeight="1"/>
  <cols>
    <col min="1" max="1" width="2.7109375" style="5" customWidth="1"/>
    <col min="2" max="2" width="10.42578125" style="28" customWidth="1"/>
    <col min="3" max="3" width="48.5703125" style="5" customWidth="1"/>
    <col min="4" max="4" width="35.7109375" style="5" customWidth="1"/>
    <col min="5" max="5" width="14.42578125" style="5" bestFit="1" customWidth="1"/>
    <col min="6" max="6" width="8.85546875" style="5" customWidth="1"/>
    <col min="7" max="7" width="7.42578125" style="5" bestFit="1" customWidth="1"/>
    <col min="8" max="8" width="10" style="5" bestFit="1" customWidth="1"/>
    <col min="9" max="9" width="10.85546875" style="5" bestFit="1" customWidth="1"/>
    <col min="10" max="10" width="13.140625" style="5" bestFit="1" customWidth="1"/>
    <col min="11" max="11" width="13.85546875" style="5" customWidth="1"/>
    <col min="12" max="12" width="8.7109375" style="5" bestFit="1" customWidth="1"/>
    <col min="13" max="13" width="13.140625" style="5" bestFit="1" customWidth="1"/>
    <col min="14" max="15" width="7.7109375" style="5" bestFit="1" customWidth="1"/>
    <col min="16" max="16" width="8.42578125" style="5" bestFit="1" customWidth="1"/>
    <col min="17" max="18" width="8.7109375" style="5" bestFit="1" customWidth="1"/>
    <col min="19" max="19" width="11.7109375" style="5" customWidth="1"/>
    <col min="20" max="20" width="51.42578125" style="5" hidden="1" customWidth="1"/>
    <col min="21" max="21" width="18.7109375" style="5" customWidth="1"/>
    <col min="22" max="22" width="15.7109375" style="5" customWidth="1"/>
    <col min="23" max="23" width="23.28515625" style="5" customWidth="1"/>
    <col min="24" max="26" width="11.28515625" style="5" customWidth="1"/>
    <col min="27" max="16384" width="9.28515625" style="5"/>
  </cols>
  <sheetData>
    <row r="1" spans="1:26">
      <c r="A1" s="33"/>
      <c r="B1" s="36"/>
      <c r="C1" s="33" t="s">
        <v>47</v>
      </c>
      <c r="D1" s="33"/>
      <c r="E1" s="10"/>
      <c r="F1" s="11"/>
      <c r="G1" s="12"/>
      <c r="H1" s="10"/>
      <c r="I1" s="11"/>
      <c r="J1" s="12"/>
      <c r="K1" s="27"/>
      <c r="L1" s="11"/>
      <c r="M1" s="12"/>
      <c r="N1" s="54" t="s">
        <v>0</v>
      </c>
      <c r="O1" s="55"/>
      <c r="P1" s="56"/>
      <c r="Q1" s="54" t="s">
        <v>1</v>
      </c>
      <c r="R1" s="55"/>
      <c r="S1" s="56"/>
      <c r="T1" s="68"/>
      <c r="U1" s="60" t="s">
        <v>2</v>
      </c>
      <c r="V1" s="61"/>
      <c r="W1" s="62"/>
      <c r="X1" s="66"/>
      <c r="Y1" s="66"/>
      <c r="Z1" s="66"/>
    </row>
    <row r="2" spans="1:26">
      <c r="A2" s="20"/>
      <c r="B2" s="37"/>
      <c r="C2" s="20"/>
      <c r="D2" s="20"/>
      <c r="E2" s="13"/>
      <c r="G2" s="14"/>
      <c r="H2" s="13"/>
      <c r="J2" s="14"/>
      <c r="K2" s="13"/>
      <c r="M2" s="14"/>
      <c r="N2" s="63" t="s">
        <v>45</v>
      </c>
      <c r="O2" s="64"/>
      <c r="P2" s="65"/>
      <c r="Q2" s="63" t="s">
        <v>46</v>
      </c>
      <c r="R2" s="64"/>
      <c r="S2" s="65"/>
      <c r="T2" s="69"/>
      <c r="U2" s="57" t="s">
        <v>3</v>
      </c>
      <c r="V2" s="58"/>
      <c r="W2" s="59"/>
      <c r="X2" s="66"/>
      <c r="Y2" s="66"/>
      <c r="Z2" s="66"/>
    </row>
    <row r="3" spans="1:26">
      <c r="A3" s="35"/>
      <c r="B3" s="38"/>
      <c r="C3" s="35"/>
      <c r="D3" s="35"/>
      <c r="E3" s="51" t="s">
        <v>43</v>
      </c>
      <c r="F3" s="52"/>
      <c r="G3" s="53"/>
      <c r="H3" s="51" t="s">
        <v>44</v>
      </c>
      <c r="I3" s="52"/>
      <c r="J3" s="53"/>
      <c r="K3" s="51" t="s">
        <v>4</v>
      </c>
      <c r="L3" s="52"/>
      <c r="M3" s="53"/>
      <c r="N3" s="51" t="s">
        <v>5</v>
      </c>
      <c r="O3" s="52"/>
      <c r="P3" s="53"/>
      <c r="Q3" s="51" t="s">
        <v>6</v>
      </c>
      <c r="R3" s="52"/>
      <c r="S3" s="53"/>
      <c r="T3" s="70"/>
      <c r="U3" s="51" t="s">
        <v>7</v>
      </c>
      <c r="V3" s="52"/>
      <c r="W3" s="53"/>
      <c r="X3" s="67"/>
      <c r="Y3" s="67"/>
      <c r="Z3" s="67"/>
    </row>
    <row r="4" spans="1:26" s="3" customFormat="1">
      <c r="A4" s="39"/>
      <c r="B4" s="39" t="s">
        <v>8</v>
      </c>
      <c r="C4" s="39" t="s">
        <v>9</v>
      </c>
      <c r="D4" s="39" t="s">
        <v>10</v>
      </c>
      <c r="E4" s="1" t="s">
        <v>11</v>
      </c>
      <c r="F4" s="3" t="s">
        <v>12</v>
      </c>
      <c r="G4" s="2" t="s">
        <v>13</v>
      </c>
      <c r="H4" s="1" t="s">
        <v>11</v>
      </c>
      <c r="I4" s="3" t="s">
        <v>12</v>
      </c>
      <c r="J4" s="2" t="s">
        <v>13</v>
      </c>
      <c r="K4" s="1" t="s">
        <v>14</v>
      </c>
      <c r="L4" s="3" t="s">
        <v>12</v>
      </c>
      <c r="M4" s="2" t="s">
        <v>13</v>
      </c>
      <c r="N4" s="1" t="s">
        <v>11</v>
      </c>
      <c r="O4" s="3" t="s">
        <v>12</v>
      </c>
      <c r="P4" s="2" t="s">
        <v>13</v>
      </c>
      <c r="Q4" s="1" t="s">
        <v>11</v>
      </c>
      <c r="R4" s="3" t="s">
        <v>12</v>
      </c>
      <c r="S4" s="2" t="s">
        <v>13</v>
      </c>
      <c r="T4" s="4" t="s">
        <v>15</v>
      </c>
      <c r="U4" s="1" t="s">
        <v>11</v>
      </c>
      <c r="V4" s="3" t="s">
        <v>12</v>
      </c>
      <c r="W4" s="2" t="s">
        <v>13</v>
      </c>
    </row>
    <row r="5" spans="1:26" ht="15">
      <c r="A5" s="20">
        <v>1</v>
      </c>
      <c r="B5" s="71">
        <v>39</v>
      </c>
      <c r="C5" s="20" t="s">
        <v>16</v>
      </c>
      <c r="D5" s="20" t="s">
        <v>17</v>
      </c>
      <c r="E5" s="23">
        <v>3325</v>
      </c>
      <c r="F5" s="24">
        <v>1340</v>
      </c>
      <c r="G5" s="25">
        <v>1398</v>
      </c>
      <c r="H5" s="6">
        <v>326.48</v>
      </c>
      <c r="I5" s="7">
        <v>701.94</v>
      </c>
      <c r="J5" s="22">
        <v>862.57</v>
      </c>
      <c r="K5" s="44">
        <v>1000</v>
      </c>
      <c r="L5" s="45">
        <v>2000</v>
      </c>
      <c r="M5" s="45">
        <v>2000</v>
      </c>
      <c r="N5" s="73">
        <v>1800</v>
      </c>
      <c r="O5" s="74">
        <v>3600</v>
      </c>
      <c r="P5" s="74">
        <v>3600</v>
      </c>
      <c r="Q5" s="44">
        <v>6000</v>
      </c>
      <c r="R5" s="45">
        <v>12000</v>
      </c>
      <c r="S5" s="46">
        <v>12000</v>
      </c>
      <c r="T5" s="20" t="s">
        <v>18</v>
      </c>
      <c r="U5" s="8">
        <f t="shared" ref="U5:W6" si="0">K5/(26*H5)</f>
        <v>0.11780672158030649</v>
      </c>
      <c r="V5" s="9">
        <f t="shared" si="0"/>
        <v>0.1095863990128457</v>
      </c>
      <c r="W5" s="32">
        <f>M5/(26*J5)</f>
        <v>8.9178938431752702E-2</v>
      </c>
      <c r="X5" s="9"/>
      <c r="Y5" s="9"/>
      <c r="Z5" s="9"/>
    </row>
    <row r="6" spans="1:26" ht="15">
      <c r="A6" s="20">
        <f>A5+1</f>
        <v>2</v>
      </c>
      <c r="B6" s="71">
        <v>74</v>
      </c>
      <c r="C6" s="20" t="s">
        <v>19</v>
      </c>
      <c r="D6" s="20" t="s">
        <v>17</v>
      </c>
      <c r="E6" s="23">
        <v>1062</v>
      </c>
      <c r="F6" s="24">
        <v>311</v>
      </c>
      <c r="G6" s="25">
        <v>552</v>
      </c>
      <c r="H6" s="6">
        <v>421.32</v>
      </c>
      <c r="I6" s="7">
        <v>932.34</v>
      </c>
      <c r="J6" s="22">
        <v>978.94</v>
      </c>
      <c r="K6" s="44">
        <v>1200</v>
      </c>
      <c r="L6" s="45">
        <v>2400</v>
      </c>
      <c r="M6" s="45">
        <v>2400</v>
      </c>
      <c r="N6" s="47">
        <v>2000</v>
      </c>
      <c r="O6" s="48">
        <v>4000</v>
      </c>
      <c r="P6" s="48">
        <v>4000</v>
      </c>
      <c r="Q6" s="73">
        <v>6500</v>
      </c>
      <c r="R6" s="74">
        <v>13000</v>
      </c>
      <c r="S6" s="75">
        <v>13000</v>
      </c>
      <c r="T6" s="20" t="s">
        <v>20</v>
      </c>
      <c r="U6" s="8">
        <f>K6/(26*H6)</f>
        <v>0.10954582301776833</v>
      </c>
      <c r="V6" s="9">
        <f t="shared" si="0"/>
        <v>9.9006470072819264E-2</v>
      </c>
      <c r="W6" s="32">
        <f t="shared" si="0"/>
        <v>9.4293513706347989E-2</v>
      </c>
      <c r="X6" s="9"/>
      <c r="Y6" s="9"/>
      <c r="Z6" s="9"/>
    </row>
    <row r="7" spans="1:26" ht="15">
      <c r="A7" s="20">
        <f t="shared" ref="A7:A11" si="1">A6+1</f>
        <v>3</v>
      </c>
      <c r="B7" s="71" t="s">
        <v>21</v>
      </c>
      <c r="C7" s="20" t="s">
        <v>22</v>
      </c>
      <c r="D7" s="20" t="s">
        <v>23</v>
      </c>
      <c r="E7" s="23">
        <v>758</v>
      </c>
      <c r="F7" s="24">
        <v>127</v>
      </c>
      <c r="G7" s="25">
        <v>385</v>
      </c>
      <c r="H7" s="6">
        <v>481.03000000000003</v>
      </c>
      <c r="I7" s="7">
        <v>1040.27</v>
      </c>
      <c r="J7" s="7">
        <v>1061.0500000000002</v>
      </c>
      <c r="K7" s="44">
        <v>800</v>
      </c>
      <c r="L7" s="45">
        <v>1600</v>
      </c>
      <c r="M7" s="45">
        <v>1600</v>
      </c>
      <c r="N7" s="47">
        <v>1800</v>
      </c>
      <c r="O7" s="48">
        <v>3600</v>
      </c>
      <c r="P7" s="48">
        <v>3600</v>
      </c>
      <c r="Q7" s="44">
        <v>6900</v>
      </c>
      <c r="R7" s="45">
        <v>13800</v>
      </c>
      <c r="S7" s="46">
        <v>13800</v>
      </c>
      <c r="T7" s="21" t="s">
        <v>24</v>
      </c>
      <c r="U7" s="8">
        <f t="shared" ref="U7:U11" si="2">K7/(26*H7)</f>
        <v>6.3965305218449509E-2</v>
      </c>
      <c r="V7" s="9">
        <f t="shared" ref="V7:V11" si="3">L7/(26*I7)</f>
        <v>5.9156239763197574E-2</v>
      </c>
      <c r="W7" s="32">
        <f t="shared" ref="W7:W11" si="4">M7/(26*J7)</f>
        <v>5.7997701841064543E-2</v>
      </c>
      <c r="X7" s="9"/>
      <c r="Y7" s="9"/>
      <c r="Z7" s="9"/>
    </row>
    <row r="8" spans="1:26" ht="15">
      <c r="A8" s="20">
        <f>A7+1</f>
        <v>4</v>
      </c>
      <c r="B8" s="71" t="s">
        <v>25</v>
      </c>
      <c r="C8" s="20" t="s">
        <v>26</v>
      </c>
      <c r="D8" s="20" t="s">
        <v>27</v>
      </c>
      <c r="E8" s="41">
        <v>24</v>
      </c>
      <c r="F8" s="41">
        <v>12</v>
      </c>
      <c r="G8" s="41">
        <v>13</v>
      </c>
      <c r="H8" s="6">
        <v>290.39</v>
      </c>
      <c r="I8" s="7">
        <v>644.65</v>
      </c>
      <c r="J8" s="7">
        <v>644.65</v>
      </c>
      <c r="K8" s="44">
        <v>750</v>
      </c>
      <c r="L8" s="45">
        <v>1500</v>
      </c>
      <c r="M8" s="45">
        <v>1500</v>
      </c>
      <c r="N8" s="73">
        <v>1700</v>
      </c>
      <c r="O8" s="74">
        <v>3400</v>
      </c>
      <c r="P8" s="74">
        <v>3400</v>
      </c>
      <c r="Q8" s="44">
        <v>5000</v>
      </c>
      <c r="R8" s="45">
        <v>10000</v>
      </c>
      <c r="S8" s="46">
        <v>10000</v>
      </c>
      <c r="T8" s="21" t="s">
        <v>28</v>
      </c>
      <c r="U8" s="8">
        <f t="shared" si="2"/>
        <v>9.9335906354054371E-2</v>
      </c>
      <c r="V8" s="9">
        <f t="shared" si="3"/>
        <v>8.9494000918805092E-2</v>
      </c>
      <c r="W8" s="32">
        <f t="shared" si="4"/>
        <v>8.9494000918805092E-2</v>
      </c>
      <c r="X8" s="9"/>
      <c r="Y8" s="9"/>
      <c r="Z8" s="9"/>
    </row>
    <row r="9" spans="1:26" ht="15">
      <c r="A9" s="20">
        <f t="shared" si="1"/>
        <v>5</v>
      </c>
      <c r="B9" s="71" t="s">
        <v>29</v>
      </c>
      <c r="C9" s="20" t="s">
        <v>30</v>
      </c>
      <c r="D9" s="20" t="s">
        <v>31</v>
      </c>
      <c r="E9" s="41">
        <v>140</v>
      </c>
      <c r="F9" s="41">
        <v>47</v>
      </c>
      <c r="G9" s="41">
        <v>37</v>
      </c>
      <c r="H9" s="42">
        <v>286.89</v>
      </c>
      <c r="I9" s="42">
        <v>685.97</v>
      </c>
      <c r="J9" s="42">
        <v>764.1</v>
      </c>
      <c r="K9" s="44">
        <v>900</v>
      </c>
      <c r="L9" s="45">
        <v>1800</v>
      </c>
      <c r="M9" s="45">
        <v>1800</v>
      </c>
      <c r="N9" s="47">
        <v>2000</v>
      </c>
      <c r="O9" s="48">
        <v>4000</v>
      </c>
      <c r="P9" s="48">
        <v>4000</v>
      </c>
      <c r="Q9" s="44">
        <v>6000</v>
      </c>
      <c r="R9" s="45">
        <v>12000</v>
      </c>
      <c r="S9" s="46">
        <v>12000</v>
      </c>
      <c r="T9" s="21" t="s">
        <v>32</v>
      </c>
      <c r="U9" s="8">
        <f t="shared" si="2"/>
        <v>0.12065734119482945</v>
      </c>
      <c r="V9" s="9">
        <f t="shared" si="3"/>
        <v>0.10092390225632203</v>
      </c>
      <c r="W9" s="32">
        <f t="shared" si="4"/>
        <v>9.0604330887016388E-2</v>
      </c>
      <c r="X9" s="9"/>
      <c r="Y9" s="9"/>
      <c r="Z9" s="9"/>
    </row>
    <row r="10" spans="1:26" ht="15">
      <c r="A10" s="20">
        <f t="shared" si="1"/>
        <v>6</v>
      </c>
      <c r="B10" s="71" t="s">
        <v>33</v>
      </c>
      <c r="C10" s="20" t="s">
        <v>34</v>
      </c>
      <c r="D10" s="40" t="s">
        <v>35</v>
      </c>
      <c r="E10" s="41">
        <v>1</v>
      </c>
      <c r="F10" s="41">
        <v>0</v>
      </c>
      <c r="G10" s="41">
        <v>1</v>
      </c>
      <c r="H10" s="42">
        <v>59.71</v>
      </c>
      <c r="I10" s="42">
        <v>144.16</v>
      </c>
      <c r="J10" s="42">
        <v>160.11000000000001</v>
      </c>
      <c r="K10" s="49">
        <v>388.12</v>
      </c>
      <c r="L10" s="50">
        <v>937.04</v>
      </c>
      <c r="M10" s="50">
        <v>1040.72</v>
      </c>
      <c r="N10" s="47">
        <v>2000</v>
      </c>
      <c r="O10" s="48">
        <v>4000</v>
      </c>
      <c r="P10" s="48">
        <v>4000</v>
      </c>
      <c r="Q10" s="44">
        <v>3000</v>
      </c>
      <c r="R10" s="45">
        <v>6000</v>
      </c>
      <c r="S10" s="46">
        <v>6000</v>
      </c>
      <c r="T10" s="21" t="s">
        <v>36</v>
      </c>
      <c r="U10" s="8">
        <f>K10/(26*H10)</f>
        <v>0.25000322069489711</v>
      </c>
      <c r="V10" s="9">
        <f>L10/(26*I10)</f>
        <v>0.25</v>
      </c>
      <c r="W10" s="32">
        <f>M10/(26*J10)</f>
        <v>0.25000120109732249</v>
      </c>
      <c r="X10" s="43"/>
      <c r="Y10" s="9"/>
      <c r="Z10" s="9"/>
    </row>
    <row r="11" spans="1:26" ht="15">
      <c r="A11" s="20">
        <f t="shared" si="1"/>
        <v>7</v>
      </c>
      <c r="B11" s="72" t="s">
        <v>37</v>
      </c>
      <c r="C11" s="20" t="s">
        <v>38</v>
      </c>
      <c r="D11" s="34" t="s">
        <v>39</v>
      </c>
      <c r="E11" s="41">
        <v>229</v>
      </c>
      <c r="F11" s="41">
        <v>106</v>
      </c>
      <c r="G11" s="41">
        <v>92</v>
      </c>
      <c r="H11" s="6">
        <v>338.54</v>
      </c>
      <c r="I11" s="7">
        <v>677.07</v>
      </c>
      <c r="J11" s="7">
        <v>804.36</v>
      </c>
      <c r="K11" s="44">
        <v>900</v>
      </c>
      <c r="L11" s="45">
        <v>1800</v>
      </c>
      <c r="M11" s="45">
        <v>1800</v>
      </c>
      <c r="N11" s="73">
        <v>1700</v>
      </c>
      <c r="O11" s="74">
        <v>3400</v>
      </c>
      <c r="P11" s="74">
        <v>3400</v>
      </c>
      <c r="Q11" s="73">
        <v>6500</v>
      </c>
      <c r="R11" s="74">
        <v>13000</v>
      </c>
      <c r="S11" s="75">
        <v>13000</v>
      </c>
      <c r="T11" s="20" t="s">
        <v>40</v>
      </c>
      <c r="U11" s="8">
        <f t="shared" si="2"/>
        <v>0.10224902408987006</v>
      </c>
      <c r="V11" s="9">
        <f t="shared" si="3"/>
        <v>0.1022505342590415</v>
      </c>
      <c r="W11" s="32">
        <f t="shared" si="4"/>
        <v>8.6069383398937327E-2</v>
      </c>
      <c r="X11" s="9"/>
      <c r="Y11" s="9"/>
      <c r="Z11" s="9"/>
    </row>
    <row r="12" spans="1:26">
      <c r="D12" s="19"/>
      <c r="E12" s="15">
        <f>SUM(E5:E11)</f>
        <v>5539</v>
      </c>
      <c r="F12" s="15">
        <f>SUM(F5:F11)</f>
        <v>1943</v>
      </c>
      <c r="G12" s="15">
        <f>SUM(G5:G11)</f>
        <v>2478</v>
      </c>
      <c r="K12" s="30"/>
      <c r="L12" s="29"/>
      <c r="M12" s="29"/>
      <c r="O12" s="16"/>
      <c r="U12" s="31"/>
      <c r="V12" s="31"/>
      <c r="W12" s="31"/>
    </row>
    <row r="13" spans="1:26">
      <c r="D13" s="28" t="s">
        <v>41</v>
      </c>
      <c r="E13" s="5" t="s">
        <v>42</v>
      </c>
      <c r="F13" s="5">
        <f>COUNTA(#REF!)</f>
        <v>1</v>
      </c>
      <c r="G13" s="26">
        <f>E12+F12+G12</f>
        <v>9960</v>
      </c>
      <c r="J13" s="16"/>
      <c r="U13" s="16"/>
      <c r="V13" s="17"/>
    </row>
    <row r="14" spans="1:26">
      <c r="C14" s="18"/>
    </row>
    <row r="15" spans="1:26">
      <c r="C15" s="18"/>
    </row>
    <row r="16" spans="1:26"/>
  </sheetData>
  <autoFilter ref="A4:AD13" xr:uid="{00000000-0009-0000-0000-000000000000}"/>
  <mergeCells count="16">
    <mergeCell ref="X1:Z1"/>
    <mergeCell ref="X2:Z2"/>
    <mergeCell ref="Q1:S1"/>
    <mergeCell ref="Q2:S2"/>
    <mergeCell ref="U3:W3"/>
    <mergeCell ref="X3:Z3"/>
    <mergeCell ref="Q3:S3"/>
    <mergeCell ref="T1:T3"/>
    <mergeCell ref="E3:G3"/>
    <mergeCell ref="H3:J3"/>
    <mergeCell ref="N1:P1"/>
    <mergeCell ref="U2:W2"/>
    <mergeCell ref="U1:W1"/>
    <mergeCell ref="K3:M3"/>
    <mergeCell ref="N3:P3"/>
    <mergeCell ref="N2:P2"/>
  </mergeCells>
  <printOptions verticalCentered="1" headings="1" gridLines="1"/>
  <pageMargins left="1" right="1" top="1" bottom="1" header="0.5" footer="0.5"/>
  <pageSetup paperSize="5" scale="4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Manager/>
  <Company>Office of Personnel Management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2026 PSHB HDHP OA Summary</dc:title>
  <dc:subject/>
  <dc:creator>OPM</dc:creator>
  <cp:keywords>Healthcare and Insurance</cp:keywords>
  <dc:description/>
  <cp:lastModifiedBy>DiMattia, Jeannette</cp:lastModifiedBy>
  <cp:revision/>
  <dcterms:created xsi:type="dcterms:W3CDTF">2007-06-29T17:24:52Z</dcterms:created>
  <dcterms:modified xsi:type="dcterms:W3CDTF">2025-09-18T13:02:47Z</dcterms:modified>
  <cp:category>HSA, HRA, HDHP</cp:category>
  <cp:contentStatus/>
</cp:coreProperties>
</file>